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24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<sst xmlns="http://schemas.openxmlformats.org/spreadsheetml/2006/main" count="148" uniqueCount="129">
  <si>
    <t>附件2</t>
  </si>
  <si>
    <r>
      <rPr>
        <sz val="18"/>
        <rFont val="Calibri"/>
        <charset val="134"/>
      </rPr>
      <t>2024</t>
    </r>
    <r>
      <rPr>
        <sz val="18"/>
        <rFont val="黑体"/>
        <charset val="134"/>
      </rPr>
      <t>年本溪市城镇职工基本医疗保险住院定点医疗机构年清算汇总表</t>
    </r>
  </si>
  <si>
    <t>单位：元</t>
  </si>
  <si>
    <t>序号</t>
  </si>
  <si>
    <t>医疗机构编码</t>
  </si>
  <si>
    <t>医疗机构名称</t>
  </si>
  <si>
    <t>总权重</t>
  </si>
  <si>
    <t>结算人次</t>
  </si>
  <si>
    <t>统筹发生金额</t>
  </si>
  <si>
    <t>DRG结算支付金额</t>
  </si>
  <si>
    <t>床日付费金额</t>
  </si>
  <si>
    <t>年清算应付金额</t>
  </si>
  <si>
    <t>偿付率</t>
  </si>
  <si>
    <t>月预结算总金额</t>
  </si>
  <si>
    <t>月结扣款总金额</t>
  </si>
  <si>
    <t>年清算金额</t>
  </si>
  <si>
    <t>清算系数</t>
  </si>
  <si>
    <t>清算补偿金额</t>
  </si>
  <si>
    <t>清算扣款金额</t>
  </si>
  <si>
    <t>清算实付金额</t>
  </si>
  <si>
    <t>H21050400002</t>
  </si>
  <si>
    <t>本溪市中心医院</t>
  </si>
  <si>
    <t>89.65%</t>
  </si>
  <si>
    <t>H21050200012</t>
  </si>
  <si>
    <t>辽宁健康产业集团本钢总医院</t>
  </si>
  <si>
    <t>89.37%</t>
  </si>
  <si>
    <t>H21050200001</t>
  </si>
  <si>
    <t>本溪市中医院</t>
  </si>
  <si>
    <t>95.21%</t>
  </si>
  <si>
    <t>H21050300184</t>
  </si>
  <si>
    <t>辽宁中医药大学附属医院（沈本院区）</t>
  </si>
  <si>
    <t>92.05%</t>
  </si>
  <si>
    <t>H21050400004</t>
  </si>
  <si>
    <t>本溪市第六人民医院</t>
  </si>
  <si>
    <t>97.56%</t>
  </si>
  <si>
    <t>H21050300051</t>
  </si>
  <si>
    <t>本溪市第一人民医院</t>
  </si>
  <si>
    <t>145.98%</t>
  </si>
  <si>
    <t>H21050400066</t>
  </si>
  <si>
    <t>本溪市第三人民医院</t>
  </si>
  <si>
    <t>123.37%</t>
  </si>
  <si>
    <t>H21050300007</t>
  </si>
  <si>
    <t>本溪市康宁医院</t>
  </si>
  <si>
    <t>H21050200068</t>
  </si>
  <si>
    <t>本溪市铁路医院</t>
  </si>
  <si>
    <t>105.83%</t>
  </si>
  <si>
    <t>H21050200006</t>
  </si>
  <si>
    <t>辽宁省健康产业集团本钢南地医院</t>
  </si>
  <si>
    <t>90.64%</t>
  </si>
  <si>
    <t>H21050400005</t>
  </si>
  <si>
    <t>本溪市第九人民医院</t>
  </si>
  <si>
    <t>94.88%</t>
  </si>
  <si>
    <t>H21050200009</t>
  </si>
  <si>
    <t>本溪市红十字会医院</t>
  </si>
  <si>
    <t>119.50%</t>
  </si>
  <si>
    <t>H21050500139</t>
  </si>
  <si>
    <t>辽宁省健康产业集团本钢南芬医院</t>
  </si>
  <si>
    <t>108.65%</t>
  </si>
  <si>
    <t>H21050200011</t>
  </si>
  <si>
    <t>辽宁省健康产业集团本钢北营医院</t>
  </si>
  <si>
    <t>128.71%</t>
  </si>
  <si>
    <t>H21050200023</t>
  </si>
  <si>
    <t>本溪爱尔眼科医院</t>
  </si>
  <si>
    <t>83.08%</t>
  </si>
  <si>
    <t>H21050400080</t>
  </si>
  <si>
    <t>本溪何氏眼科医院有限公司</t>
  </si>
  <si>
    <t>77.19%</t>
  </si>
  <si>
    <t>H21050400085</t>
  </si>
  <si>
    <t>本溪三一三医院</t>
  </si>
  <si>
    <t>90.25%</t>
  </si>
  <si>
    <t>H21059900163</t>
  </si>
  <si>
    <t>本溪仁爱医院</t>
  </si>
  <si>
    <t>H21050300083</t>
  </si>
  <si>
    <t>本溪惠民医院</t>
  </si>
  <si>
    <t>100.00%</t>
  </si>
  <si>
    <t>H21050200186</t>
  </si>
  <si>
    <t>孚源本溪医院</t>
  </si>
  <si>
    <t>H21050300073</t>
  </si>
  <si>
    <t>本溪瑞济中医院</t>
  </si>
  <si>
    <t>H21050400084</t>
  </si>
  <si>
    <t>本溪博林医院</t>
  </si>
  <si>
    <t>H21050300017</t>
  </si>
  <si>
    <t>本溪华爱医院</t>
  </si>
  <si>
    <t>78.98%</t>
  </si>
  <si>
    <t>小计</t>
  </si>
  <si>
    <t>/</t>
  </si>
  <si>
    <t>H21052100013</t>
  </si>
  <si>
    <t>本溪县第一人民医院</t>
  </si>
  <si>
    <t>107.66%</t>
  </si>
  <si>
    <t>H21052100138</t>
  </si>
  <si>
    <t>本溪满族自治县中医院</t>
  </si>
  <si>
    <t>102.97%</t>
  </si>
  <si>
    <t>H21052100018</t>
  </si>
  <si>
    <t>本溪满族自治县第二人民医院</t>
  </si>
  <si>
    <t>106.23%</t>
  </si>
  <si>
    <t>H21052100015</t>
  </si>
  <si>
    <t>本溪满族自治县第三人民医院</t>
  </si>
  <si>
    <t>121.43%</t>
  </si>
  <si>
    <t>H21052100003</t>
  </si>
  <si>
    <t>本溪安康医院</t>
  </si>
  <si>
    <t>H21052100166</t>
  </si>
  <si>
    <t>本溪小市爱尔眼科医院</t>
  </si>
  <si>
    <t>79.68%</t>
  </si>
  <si>
    <t>H21052200126</t>
  </si>
  <si>
    <t>桓仁满族自治县人民医院</t>
  </si>
  <si>
    <t>87.91%</t>
  </si>
  <si>
    <t>H21052200014</t>
  </si>
  <si>
    <t>桓仁满族自治县中医院</t>
  </si>
  <si>
    <t>95.59%</t>
  </si>
  <si>
    <t>H21052200088</t>
  </si>
  <si>
    <t>桓仁满族自治县第二人民医院</t>
  </si>
  <si>
    <t>H21052200116</t>
  </si>
  <si>
    <t>桓仁博爱医院</t>
  </si>
  <si>
    <t>H21052200113</t>
  </si>
  <si>
    <t>桓仁仁济医院</t>
  </si>
  <si>
    <t>H21052200117</t>
  </si>
  <si>
    <t>桓仁江北综合医院</t>
  </si>
  <si>
    <t>H21052200134</t>
  </si>
  <si>
    <t>本溪康卫医院</t>
  </si>
  <si>
    <t>H21052200091</t>
  </si>
  <si>
    <t>桓仁满族自治县八卦城社区卫生服务中心</t>
  </si>
  <si>
    <t>85.22%</t>
  </si>
  <si>
    <t>H21052200106</t>
  </si>
  <si>
    <t>桓仁满族自治县沙尖子中心卫生院</t>
  </si>
  <si>
    <t>H21052200104</t>
  </si>
  <si>
    <t>桓仁满族自治县古城镇业主沟卫生院</t>
  </si>
  <si>
    <t>H21052200112</t>
  </si>
  <si>
    <t>桓仁满族自治县黑沟乡卫生院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</si>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</sst>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0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name val="Calibri"/>
      <charset val="134"/>
    </font>
    <font>
      <sz val="11"/>
      <name val="宋体"/>
      <charset val="134"/>
    </font>
    <font>
      <sz val="18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4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176" fontId="2" fillId="0" borderId="1" xfId="0" applyNumberFormat="1" applyFont="1" applyFill="1" applyBorder="1" applyAlignment="1">
      <alignment horizont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/>
    </xf>
    <xf numFmtId="176" fontId="2" fillId="0" borderId="0" xfId="0" applyNumberFormat="1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/>
    </xf>
    <xf numFmtId="10" fontId="2" fillId="0" borderId="1" xfId="0" applyNumberFormat="1" applyFont="1" applyFill="1" applyBorder="1" applyAlignment="1">
      <alignment horizontal="center"/>
    </xf>
    <xf numFmtId="10" fontId="2" fillId="0" borderId="0" xfId="0" applyNumberFormat="1" applyFont="1" applyFill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3"/>
  <sheetViews>
    <sheetView tabSelected="1" workbookViewId="0">
      <pane xSplit="3" ySplit="4" topLeftCell="D11" activePane="bottomRight" state="frozen"/>
      <selection/>
      <selection pane="topRight"/>
      <selection pane="bottomLeft"/>
      <selection pane="bottomRight" activeCell="C9" sqref="C9:C10"/>
    </sheetView>
  </sheetViews>
  <sheetFormatPr defaultColWidth="9" defaultRowHeight="14.4"/>
  <cols>
    <col min="1" max="1" width="4.37962962962963" style="4" customWidth="1"/>
    <col min="2" max="2" width="13.75" style="4" customWidth="1"/>
    <col min="3" max="3" width="35.5" style="4" customWidth="1"/>
    <col min="4" max="4" width="12.8796296296296" style="4"/>
    <col min="5" max="5" width="9" style="4"/>
    <col min="6" max="6" width="15.1296296296296" style="5" customWidth="1"/>
    <col min="7" max="7" width="16.5" style="5" customWidth="1"/>
    <col min="8" max="8" width="12.8796296296296" style="4" customWidth="1"/>
    <col min="9" max="9" width="16" style="4" customWidth="1"/>
    <col min="10" max="10" width="10.75" style="4" customWidth="1"/>
    <col min="11" max="11" width="16.3796296296296" style="4" customWidth="1"/>
    <col min="12" max="12" width="13.8796296296296" style="4" customWidth="1"/>
    <col min="13" max="13" width="15" style="4" customWidth="1"/>
    <col min="14" max="14" width="9" style="4" customWidth="1"/>
    <col min="15" max="15" width="11.75" style="4"/>
    <col min="16" max="16" width="9" style="4" customWidth="1"/>
    <col min="17" max="17" width="14.8796296296296" style="5" customWidth="1"/>
    <col min="18" max="16384" width="9" style="6"/>
  </cols>
  <sheetData>
    <row r="1" spans="1:2">
      <c r="A1" s="7" t="s">
        <v>0</v>
      </c>
      <c r="B1" s="8"/>
    </row>
    <row r="2" s="1" customFormat="1" ht="45" customHeight="1" spans="1:17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="1" customFormat="1" ht="17.1" customHeight="1" spans="1:17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28" t="s">
        <v>2</v>
      </c>
    </row>
    <row r="4" s="2" customFormat="1" ht="24" customHeight="1" spans="1:17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1" t="s">
        <v>8</v>
      </c>
      <c r="G4" s="11" t="s">
        <v>9</v>
      </c>
      <c r="H4" s="10" t="s">
        <v>10</v>
      </c>
      <c r="I4" s="22" t="s">
        <v>11</v>
      </c>
      <c r="J4" s="10" t="s">
        <v>12</v>
      </c>
      <c r="K4" s="22" t="s">
        <v>13</v>
      </c>
      <c r="L4" s="22" t="s">
        <v>14</v>
      </c>
      <c r="M4" s="22" t="s">
        <v>15</v>
      </c>
      <c r="N4" s="22" t="s">
        <v>16</v>
      </c>
      <c r="O4" s="22" t="s">
        <v>17</v>
      </c>
      <c r="P4" s="22" t="s">
        <v>18</v>
      </c>
      <c r="Q4" s="29" t="s">
        <v>19</v>
      </c>
    </row>
    <row r="5" spans="1:19">
      <c r="A5" s="12">
        <v>1</v>
      </c>
      <c r="B5" s="13" t="s">
        <v>20</v>
      </c>
      <c r="C5" s="13" t="s">
        <v>21</v>
      </c>
      <c r="D5" s="12">
        <v>38866.6963</v>
      </c>
      <c r="E5" s="12">
        <v>29209</v>
      </c>
      <c r="F5" s="14">
        <v>182837456.38</v>
      </c>
      <c r="G5" s="14">
        <v>163910547.6</v>
      </c>
      <c r="H5" s="12">
        <v>0</v>
      </c>
      <c r="I5" s="12">
        <f t="shared" ref="I5:I27" si="0">G5+H5</f>
        <v>163910547.6</v>
      </c>
      <c r="J5" s="12" t="s">
        <v>22</v>
      </c>
      <c r="K5" s="14">
        <v>126673252.42</v>
      </c>
      <c r="L5" s="12">
        <v>20872939.59</v>
      </c>
      <c r="M5" s="12">
        <f>I5-L5-K5</f>
        <v>16364355.59</v>
      </c>
      <c r="N5" s="23">
        <v>0.855703105492477</v>
      </c>
      <c r="O5" s="12">
        <v>1740319.87</v>
      </c>
      <c r="P5" s="12">
        <v>0</v>
      </c>
      <c r="Q5" s="14">
        <f>M5*N5-P5+O5</f>
        <v>15743349.7677462</v>
      </c>
      <c r="R5" s="30"/>
      <c r="S5" s="30"/>
    </row>
    <row r="6" spans="1:19">
      <c r="A6" s="12">
        <v>2</v>
      </c>
      <c r="B6" s="13" t="s">
        <v>23</v>
      </c>
      <c r="C6" s="13" t="s">
        <v>24</v>
      </c>
      <c r="D6" s="12">
        <v>38582.9191</v>
      </c>
      <c r="E6" s="12">
        <v>32065</v>
      </c>
      <c r="F6" s="14">
        <v>186424653.47</v>
      </c>
      <c r="G6" s="14">
        <v>166612188.63</v>
      </c>
      <c r="H6" s="12">
        <v>0</v>
      </c>
      <c r="I6" s="12">
        <f t="shared" si="0"/>
        <v>166612188.63</v>
      </c>
      <c r="J6" s="12" t="s">
        <v>25</v>
      </c>
      <c r="K6" s="14">
        <v>128570357.29</v>
      </c>
      <c r="L6" s="12">
        <v>21955708.8</v>
      </c>
      <c r="M6" s="12">
        <f t="shared" ref="M6:M48" si="1">I6-L6-K6</f>
        <v>16086122.54</v>
      </c>
      <c r="N6" s="23">
        <v>0.830903395563987</v>
      </c>
      <c r="O6" s="12">
        <v>1240185.97</v>
      </c>
      <c r="P6" s="12">
        <v>0</v>
      </c>
      <c r="Q6" s="14">
        <f t="shared" ref="Q6:Q46" si="2">M6*N6-P6+O6</f>
        <v>14606199.8099444</v>
      </c>
      <c r="R6" s="30"/>
      <c r="S6" s="30"/>
    </row>
    <row r="7" spans="1:19">
      <c r="A7" s="12">
        <v>3</v>
      </c>
      <c r="B7" s="13" t="s">
        <v>26</v>
      </c>
      <c r="C7" s="13" t="s">
        <v>27</v>
      </c>
      <c r="D7" s="12">
        <v>4518.6096</v>
      </c>
      <c r="E7" s="12">
        <v>5123</v>
      </c>
      <c r="F7" s="14">
        <v>21452555.36</v>
      </c>
      <c r="G7" s="14">
        <v>20424607.62</v>
      </c>
      <c r="H7" s="12">
        <v>0</v>
      </c>
      <c r="I7" s="12">
        <f t="shared" si="0"/>
        <v>20424607.62</v>
      </c>
      <c r="J7" s="12" t="s">
        <v>28</v>
      </c>
      <c r="K7" s="14">
        <v>15316600.92</v>
      </c>
      <c r="L7" s="12">
        <v>3066549</v>
      </c>
      <c r="M7" s="12">
        <f t="shared" si="1"/>
        <v>2041457.7</v>
      </c>
      <c r="N7" s="23">
        <v>0.910947203267284</v>
      </c>
      <c r="O7" s="12">
        <v>0</v>
      </c>
      <c r="P7" s="12">
        <v>0</v>
      </c>
      <c r="Q7" s="14">
        <f t="shared" si="2"/>
        <v>1859660.18240346</v>
      </c>
      <c r="R7" s="30"/>
      <c r="S7" s="30"/>
    </row>
    <row r="8" spans="1:19">
      <c r="A8" s="12">
        <v>4</v>
      </c>
      <c r="B8" s="13" t="s">
        <v>29</v>
      </c>
      <c r="C8" s="13" t="s">
        <v>30</v>
      </c>
      <c r="D8" s="12">
        <v>1159.6191</v>
      </c>
      <c r="E8" s="12">
        <v>1356</v>
      </c>
      <c r="F8" s="14">
        <v>5605248.22</v>
      </c>
      <c r="G8" s="14">
        <v>5159751.63</v>
      </c>
      <c r="H8" s="12">
        <v>0</v>
      </c>
      <c r="I8" s="12">
        <f t="shared" si="0"/>
        <v>5159751.63</v>
      </c>
      <c r="J8" s="12" t="s">
        <v>31</v>
      </c>
      <c r="K8" s="14">
        <v>3797429.9</v>
      </c>
      <c r="L8" s="12">
        <v>864416.93</v>
      </c>
      <c r="M8" s="12">
        <f t="shared" si="1"/>
        <v>497904.8</v>
      </c>
      <c r="N8" s="23">
        <v>0.825696231233876</v>
      </c>
      <c r="O8" s="12">
        <v>0</v>
      </c>
      <c r="P8" s="12">
        <v>0</v>
      </c>
      <c r="Q8" s="14">
        <f t="shared" si="2"/>
        <v>411118.116873257</v>
      </c>
      <c r="R8" s="30"/>
      <c r="S8" s="30"/>
    </row>
    <row r="9" spans="1:19">
      <c r="A9" s="12">
        <v>5</v>
      </c>
      <c r="B9" s="13" t="s">
        <v>32</v>
      </c>
      <c r="C9" s="13" t="s">
        <v>33</v>
      </c>
      <c r="D9" s="12">
        <v>6142.4224</v>
      </c>
      <c r="E9" s="12">
        <v>4407</v>
      </c>
      <c r="F9" s="14">
        <v>33121242.23</v>
      </c>
      <c r="G9" s="14">
        <v>32314259.77</v>
      </c>
      <c r="H9" s="12">
        <v>0</v>
      </c>
      <c r="I9" s="12">
        <f t="shared" si="0"/>
        <v>32314259.77</v>
      </c>
      <c r="J9" s="12" t="s">
        <v>34</v>
      </c>
      <c r="K9" s="14">
        <v>20418577.77</v>
      </c>
      <c r="L9" s="12">
        <v>7071557.13</v>
      </c>
      <c r="M9" s="12">
        <f t="shared" si="1"/>
        <v>4824124.87</v>
      </c>
      <c r="N9" s="23">
        <v>0.867318082776584</v>
      </c>
      <c r="O9" s="12">
        <v>374410.33</v>
      </c>
      <c r="P9" s="22">
        <v>1600000</v>
      </c>
      <c r="Q9" s="14">
        <f t="shared" si="2"/>
        <v>2958461.06332324</v>
      </c>
      <c r="R9" s="30"/>
      <c r="S9" s="30"/>
    </row>
    <row r="10" spans="1:19">
      <c r="A10" s="12">
        <v>6</v>
      </c>
      <c r="B10" s="13" t="s">
        <v>35</v>
      </c>
      <c r="C10" s="13" t="s">
        <v>36</v>
      </c>
      <c r="D10" s="12">
        <v>4314.9334</v>
      </c>
      <c r="E10" s="12">
        <v>2576</v>
      </c>
      <c r="F10" s="14">
        <v>12805874.28</v>
      </c>
      <c r="G10" s="14">
        <v>18694250.26</v>
      </c>
      <c r="H10" s="12">
        <v>0</v>
      </c>
      <c r="I10" s="12">
        <f t="shared" si="0"/>
        <v>18694250.26</v>
      </c>
      <c r="J10" s="12" t="s">
        <v>37</v>
      </c>
      <c r="K10" s="14">
        <v>15924847.97</v>
      </c>
      <c r="L10" s="12">
        <v>891232.69</v>
      </c>
      <c r="M10" s="12">
        <f t="shared" si="1"/>
        <v>1878169.6</v>
      </c>
      <c r="N10" s="23">
        <v>0.85882784165961</v>
      </c>
      <c r="O10" s="12">
        <v>0</v>
      </c>
      <c r="P10" s="12">
        <v>0</v>
      </c>
      <c r="Q10" s="14">
        <f t="shared" si="2"/>
        <v>1613024.34383869</v>
      </c>
      <c r="R10" s="30"/>
      <c r="S10" s="30"/>
    </row>
    <row r="11" spans="1:19">
      <c r="A11" s="12">
        <v>7</v>
      </c>
      <c r="B11" s="13" t="s">
        <v>38</v>
      </c>
      <c r="C11" s="13" t="s">
        <v>39</v>
      </c>
      <c r="D11" s="12">
        <v>1096.2799</v>
      </c>
      <c r="E11" s="12">
        <v>1080</v>
      </c>
      <c r="F11" s="14">
        <v>3317515.55</v>
      </c>
      <c r="G11" s="14">
        <v>4092821.81</v>
      </c>
      <c r="H11" s="12">
        <v>0</v>
      </c>
      <c r="I11" s="12">
        <f t="shared" si="0"/>
        <v>4092821.81</v>
      </c>
      <c r="J11" s="12" t="s">
        <v>40</v>
      </c>
      <c r="K11" s="14">
        <v>3215528.05</v>
      </c>
      <c r="L11" s="12">
        <v>458914.13</v>
      </c>
      <c r="M11" s="12">
        <f t="shared" si="1"/>
        <v>418379.63</v>
      </c>
      <c r="N11" s="23">
        <v>0.892178963337547</v>
      </c>
      <c r="O11" s="12">
        <v>0</v>
      </c>
      <c r="P11" s="12">
        <v>0</v>
      </c>
      <c r="Q11" s="14">
        <f t="shared" si="2"/>
        <v>373269.504574947</v>
      </c>
      <c r="R11" s="30"/>
      <c r="S11" s="30"/>
    </row>
    <row r="12" spans="1:19">
      <c r="A12" s="12">
        <v>8</v>
      </c>
      <c r="B12" s="13" t="s">
        <v>41</v>
      </c>
      <c r="C12" s="13" t="s">
        <v>42</v>
      </c>
      <c r="D12" s="12">
        <v>2235.734</v>
      </c>
      <c r="E12" s="12">
        <v>4198</v>
      </c>
      <c r="F12" s="14">
        <v>33332022.95</v>
      </c>
      <c r="G12" s="14">
        <v>10809270.76</v>
      </c>
      <c r="H12" s="15">
        <v>13305517.7523927</v>
      </c>
      <c r="I12" s="12">
        <f t="shared" si="0"/>
        <v>24114788.5123927</v>
      </c>
      <c r="J12" s="24">
        <f>I12/F12</f>
        <v>0.723472096145089</v>
      </c>
      <c r="K12" s="14">
        <v>19866445.62</v>
      </c>
      <c r="L12" s="12">
        <v>3645708.1</v>
      </c>
      <c r="M12" s="12">
        <f t="shared" si="1"/>
        <v>602634.792392697</v>
      </c>
      <c r="N12" s="23">
        <v>0.850026879606557</v>
      </c>
      <c r="O12" s="12">
        <v>0</v>
      </c>
      <c r="P12" s="12">
        <v>0</v>
      </c>
      <c r="Q12" s="14">
        <f t="shared" si="2"/>
        <v>512255.77211991</v>
      </c>
      <c r="R12" s="30"/>
      <c r="S12" s="30"/>
    </row>
    <row r="13" spans="1:19">
      <c r="A13" s="12">
        <v>9</v>
      </c>
      <c r="B13" s="13" t="s">
        <v>43</v>
      </c>
      <c r="C13" s="13" t="s">
        <v>44</v>
      </c>
      <c r="D13" s="12">
        <v>1934.3533</v>
      </c>
      <c r="E13" s="12">
        <v>2384</v>
      </c>
      <c r="F13" s="14">
        <v>7271625.26</v>
      </c>
      <c r="G13" s="14">
        <v>7695306.3</v>
      </c>
      <c r="H13" s="12">
        <v>0</v>
      </c>
      <c r="I13" s="12">
        <f t="shared" si="0"/>
        <v>7695306.3</v>
      </c>
      <c r="J13" s="12" t="s">
        <v>45</v>
      </c>
      <c r="K13" s="14">
        <v>6277899.28</v>
      </c>
      <c r="L13" s="12">
        <v>757896.77</v>
      </c>
      <c r="M13" s="12">
        <f t="shared" si="1"/>
        <v>659510.249999999</v>
      </c>
      <c r="N13" s="23">
        <v>0.865795596217355</v>
      </c>
      <c r="O13" s="12">
        <v>8857.05</v>
      </c>
      <c r="P13" s="12">
        <v>0</v>
      </c>
      <c r="Q13" s="14">
        <f t="shared" si="2"/>
        <v>579858.120110206</v>
      </c>
      <c r="R13" s="30"/>
      <c r="S13" s="30"/>
    </row>
    <row r="14" spans="1:19">
      <c r="A14" s="12">
        <v>10</v>
      </c>
      <c r="B14" s="13" t="s">
        <v>46</v>
      </c>
      <c r="C14" s="13" t="s">
        <v>47</v>
      </c>
      <c r="D14" s="12">
        <v>2165.5679</v>
      </c>
      <c r="E14" s="12">
        <v>2869</v>
      </c>
      <c r="F14" s="14">
        <v>9831467.9</v>
      </c>
      <c r="G14" s="14">
        <v>8911208.07</v>
      </c>
      <c r="H14" s="12">
        <v>0</v>
      </c>
      <c r="I14" s="12">
        <f t="shared" si="0"/>
        <v>8911208.07</v>
      </c>
      <c r="J14" s="12" t="s">
        <v>48</v>
      </c>
      <c r="K14" s="14">
        <v>4622891.77</v>
      </c>
      <c r="L14" s="12">
        <v>2682082.9</v>
      </c>
      <c r="M14" s="12">
        <f t="shared" si="1"/>
        <v>1606233.4</v>
      </c>
      <c r="N14" s="23">
        <v>0.819663284779258</v>
      </c>
      <c r="O14" s="12">
        <v>0</v>
      </c>
      <c r="P14" s="22">
        <v>2000000</v>
      </c>
      <c r="Q14" s="14">
        <f t="shared" si="2"/>
        <v>-683429.455233844</v>
      </c>
      <c r="R14" s="30"/>
      <c r="S14" s="30"/>
    </row>
    <row r="15" spans="1:19">
      <c r="A15" s="12">
        <v>11</v>
      </c>
      <c r="B15" s="13" t="s">
        <v>49</v>
      </c>
      <c r="C15" s="13" t="s">
        <v>50</v>
      </c>
      <c r="D15" s="12">
        <v>1563.0161</v>
      </c>
      <c r="E15" s="12">
        <v>2179</v>
      </c>
      <c r="F15" s="14">
        <v>6101019.55</v>
      </c>
      <c r="G15" s="14">
        <v>5788703.96</v>
      </c>
      <c r="H15" s="12">
        <v>0</v>
      </c>
      <c r="I15" s="12">
        <f t="shared" si="0"/>
        <v>5788703.96</v>
      </c>
      <c r="J15" s="12" t="s">
        <v>51</v>
      </c>
      <c r="K15" s="14">
        <v>4218640.09</v>
      </c>
      <c r="L15" s="12">
        <v>1013526.3</v>
      </c>
      <c r="M15" s="12">
        <f t="shared" si="1"/>
        <v>556537.57</v>
      </c>
      <c r="N15" s="23">
        <v>0.830914555946646</v>
      </c>
      <c r="O15" s="12">
        <v>0</v>
      </c>
      <c r="P15" s="22">
        <v>1400000</v>
      </c>
      <c r="Q15" s="14">
        <f t="shared" si="2"/>
        <v>-937564.832155824</v>
      </c>
      <c r="R15" s="30"/>
      <c r="S15" s="30"/>
    </row>
    <row r="16" spans="1:19">
      <c r="A16" s="12">
        <v>12</v>
      </c>
      <c r="B16" s="13" t="s">
        <v>52</v>
      </c>
      <c r="C16" s="13" t="s">
        <v>53</v>
      </c>
      <c r="D16" s="12">
        <v>902.3905</v>
      </c>
      <c r="E16" s="12">
        <v>753</v>
      </c>
      <c r="F16" s="14">
        <v>2972165.13</v>
      </c>
      <c r="G16" s="14">
        <v>3551609.86</v>
      </c>
      <c r="H16" s="12">
        <v>0</v>
      </c>
      <c r="I16" s="12">
        <f t="shared" si="0"/>
        <v>3551609.86</v>
      </c>
      <c r="J16" s="12" t="s">
        <v>54</v>
      </c>
      <c r="K16" s="14">
        <v>2698995.09</v>
      </c>
      <c r="L16" s="12">
        <v>478556.7</v>
      </c>
      <c r="M16" s="12">
        <f t="shared" si="1"/>
        <v>374058.07</v>
      </c>
      <c r="N16" s="23">
        <v>0.833928552608515</v>
      </c>
      <c r="O16" s="12">
        <v>0</v>
      </c>
      <c r="P16" s="12">
        <v>0</v>
      </c>
      <c r="Q16" s="14">
        <f t="shared" si="2"/>
        <v>311937.704906634</v>
      </c>
      <c r="R16" s="30"/>
      <c r="S16" s="30"/>
    </row>
    <row r="17" spans="1:19">
      <c r="A17" s="12">
        <v>13</v>
      </c>
      <c r="B17" s="13" t="s">
        <v>55</v>
      </c>
      <c r="C17" s="13" t="s">
        <v>56</v>
      </c>
      <c r="D17" s="12">
        <v>579.6901</v>
      </c>
      <c r="E17" s="12">
        <v>780</v>
      </c>
      <c r="F17" s="14">
        <v>1940768.54</v>
      </c>
      <c r="G17" s="14">
        <v>2108569.18</v>
      </c>
      <c r="H17" s="12">
        <v>0</v>
      </c>
      <c r="I17" s="12">
        <f t="shared" si="0"/>
        <v>2108569.18</v>
      </c>
      <c r="J17" s="12" t="s">
        <v>57</v>
      </c>
      <c r="K17" s="14">
        <v>1513850.05</v>
      </c>
      <c r="L17" s="12">
        <v>387219.88</v>
      </c>
      <c r="M17" s="12">
        <f t="shared" si="1"/>
        <v>207499.25</v>
      </c>
      <c r="N17" s="23">
        <v>0.782207512086004</v>
      </c>
      <c r="O17" s="12">
        <v>0</v>
      </c>
      <c r="P17" s="17">
        <v>0</v>
      </c>
      <c r="Q17" s="14">
        <f t="shared" si="2"/>
        <v>162307.472102212</v>
      </c>
      <c r="R17" s="30"/>
      <c r="S17" s="30"/>
    </row>
    <row r="18" spans="1:19">
      <c r="A18" s="12">
        <v>14</v>
      </c>
      <c r="B18" s="13" t="s">
        <v>58</v>
      </c>
      <c r="C18" s="13" t="s">
        <v>59</v>
      </c>
      <c r="D18" s="12">
        <v>133.5594</v>
      </c>
      <c r="E18" s="12">
        <v>183</v>
      </c>
      <c r="F18" s="14">
        <v>359707.52</v>
      </c>
      <c r="G18" s="14">
        <v>462988.51</v>
      </c>
      <c r="H18" s="12">
        <v>0</v>
      </c>
      <c r="I18" s="12">
        <f t="shared" si="0"/>
        <v>462988.51</v>
      </c>
      <c r="J18" s="12" t="s">
        <v>60</v>
      </c>
      <c r="K18" s="14">
        <v>346056.34</v>
      </c>
      <c r="L18" s="12">
        <v>67507.65</v>
      </c>
      <c r="M18" s="12">
        <f t="shared" si="1"/>
        <v>49424.52</v>
      </c>
      <c r="N18" s="23">
        <v>0.829222195030139</v>
      </c>
      <c r="O18" s="12">
        <v>0</v>
      </c>
      <c r="P18" s="12">
        <v>0</v>
      </c>
      <c r="Q18" s="14">
        <f t="shared" si="2"/>
        <v>40983.908962711</v>
      </c>
      <c r="R18" s="30"/>
      <c r="S18" s="30"/>
    </row>
    <row r="19" spans="1:19">
      <c r="A19" s="12">
        <v>15</v>
      </c>
      <c r="B19" s="13" t="s">
        <v>61</v>
      </c>
      <c r="C19" s="13" t="s">
        <v>62</v>
      </c>
      <c r="D19" s="12">
        <v>651.7638</v>
      </c>
      <c r="E19" s="12">
        <v>803</v>
      </c>
      <c r="F19" s="14">
        <v>3127872.7</v>
      </c>
      <c r="G19" s="14">
        <v>2598533.08</v>
      </c>
      <c r="H19" s="12">
        <v>0</v>
      </c>
      <c r="I19" s="12">
        <f t="shared" si="0"/>
        <v>2598533.08</v>
      </c>
      <c r="J19" s="12" t="s">
        <v>63</v>
      </c>
      <c r="K19" s="14">
        <v>1916176.25</v>
      </c>
      <c r="L19" s="12">
        <v>402797.26</v>
      </c>
      <c r="M19" s="12">
        <f t="shared" si="1"/>
        <v>279559.57</v>
      </c>
      <c r="N19" s="23">
        <v>0.940993316027345</v>
      </c>
      <c r="O19" s="12">
        <v>0</v>
      </c>
      <c r="P19" s="12">
        <v>0</v>
      </c>
      <c r="Q19" s="14">
        <f t="shared" si="2"/>
        <v>263063.686801479</v>
      </c>
      <c r="R19" s="30"/>
      <c r="S19" s="30"/>
    </row>
    <row r="20" spans="1:19">
      <c r="A20" s="12">
        <v>16</v>
      </c>
      <c r="B20" s="13" t="s">
        <v>64</v>
      </c>
      <c r="C20" s="13" t="s">
        <v>65</v>
      </c>
      <c r="D20" s="12">
        <v>305.4667</v>
      </c>
      <c r="E20" s="12">
        <v>366</v>
      </c>
      <c r="F20" s="14">
        <v>1635659.25</v>
      </c>
      <c r="G20" s="14">
        <v>1262483.88</v>
      </c>
      <c r="H20" s="12">
        <v>0</v>
      </c>
      <c r="I20" s="12">
        <f t="shared" si="0"/>
        <v>1262483.88</v>
      </c>
      <c r="J20" s="12" t="s">
        <v>66</v>
      </c>
      <c r="K20" s="14">
        <v>970666.58</v>
      </c>
      <c r="L20" s="12">
        <v>164921.74</v>
      </c>
      <c r="M20" s="12">
        <f t="shared" si="1"/>
        <v>126895.56</v>
      </c>
      <c r="N20" s="23">
        <v>0.899308421727041</v>
      </c>
      <c r="O20" s="12">
        <v>0</v>
      </c>
      <c r="P20" s="12">
        <v>0</v>
      </c>
      <c r="Q20" s="14">
        <f t="shared" si="2"/>
        <v>114118.245787769</v>
      </c>
      <c r="R20" s="30"/>
      <c r="S20" s="30"/>
    </row>
    <row r="21" spans="1:19">
      <c r="A21" s="12">
        <v>17</v>
      </c>
      <c r="B21" s="13" t="s">
        <v>67</v>
      </c>
      <c r="C21" s="13" t="s">
        <v>68</v>
      </c>
      <c r="D21" s="12">
        <v>186.3086</v>
      </c>
      <c r="E21" s="12">
        <v>191</v>
      </c>
      <c r="F21" s="14">
        <v>864405.19</v>
      </c>
      <c r="G21" s="14">
        <v>780103.31</v>
      </c>
      <c r="H21" s="12">
        <v>0</v>
      </c>
      <c r="I21" s="12">
        <f t="shared" si="0"/>
        <v>780103.31</v>
      </c>
      <c r="J21" s="12" t="s">
        <v>69</v>
      </c>
      <c r="K21" s="14">
        <v>573524.01</v>
      </c>
      <c r="L21" s="12">
        <v>87119.96</v>
      </c>
      <c r="M21" s="12">
        <f t="shared" si="1"/>
        <v>119459.34</v>
      </c>
      <c r="N21" s="23">
        <v>0.886121473807542</v>
      </c>
      <c r="O21" s="12">
        <v>0</v>
      </c>
      <c r="P21" s="22">
        <v>380000</v>
      </c>
      <c r="Q21" s="14">
        <f t="shared" si="2"/>
        <v>-274144.513579124</v>
      </c>
      <c r="R21" s="30"/>
      <c r="S21" s="30"/>
    </row>
    <row r="22" spans="1:19">
      <c r="A22" s="12">
        <v>18</v>
      </c>
      <c r="B22" s="13" t="s">
        <v>70</v>
      </c>
      <c r="C22" s="13" t="s">
        <v>71</v>
      </c>
      <c r="D22" s="12">
        <v>9.0928</v>
      </c>
      <c r="E22" s="12">
        <v>148</v>
      </c>
      <c r="F22" s="14">
        <v>1141123.24</v>
      </c>
      <c r="G22" s="14">
        <v>37833.47</v>
      </c>
      <c r="H22" s="10">
        <v>840300</v>
      </c>
      <c r="I22" s="12">
        <f t="shared" si="0"/>
        <v>878133.47</v>
      </c>
      <c r="J22" s="24">
        <f>I22/F22</f>
        <v>0.769534296751331</v>
      </c>
      <c r="K22" s="14">
        <v>614721.32</v>
      </c>
      <c r="L22" s="12">
        <v>0</v>
      </c>
      <c r="M22" s="12">
        <f t="shared" si="1"/>
        <v>263412.15</v>
      </c>
      <c r="N22" s="23">
        <v>0.774302289383963</v>
      </c>
      <c r="O22" s="12">
        <v>0</v>
      </c>
      <c r="P22" s="12">
        <v>0</v>
      </c>
      <c r="Q22" s="14">
        <f t="shared" si="2"/>
        <v>203960.630796552</v>
      </c>
      <c r="R22" s="30"/>
      <c r="S22" s="30"/>
    </row>
    <row r="23" spans="1:19">
      <c r="A23" s="12">
        <v>19</v>
      </c>
      <c r="B23" s="13" t="s">
        <v>72</v>
      </c>
      <c r="C23" s="13" t="s">
        <v>73</v>
      </c>
      <c r="D23" s="12">
        <v>87.379</v>
      </c>
      <c r="E23" s="12">
        <v>124</v>
      </c>
      <c r="F23" s="14">
        <v>100400.43</v>
      </c>
      <c r="G23" s="14">
        <v>100400.43</v>
      </c>
      <c r="H23" s="12">
        <v>0</v>
      </c>
      <c r="I23" s="12">
        <f t="shared" si="0"/>
        <v>100400.43</v>
      </c>
      <c r="J23" s="12" t="s">
        <v>74</v>
      </c>
      <c r="K23" s="14">
        <v>69928.34</v>
      </c>
      <c r="L23" s="12">
        <v>19481.37</v>
      </c>
      <c r="M23" s="12">
        <f t="shared" si="1"/>
        <v>10990.72</v>
      </c>
      <c r="N23" s="23">
        <v>0.761213459464568</v>
      </c>
      <c r="O23" s="12">
        <v>0</v>
      </c>
      <c r="P23" s="12">
        <v>0</v>
      </c>
      <c r="Q23" s="14">
        <f t="shared" si="2"/>
        <v>8366.28399320642</v>
      </c>
      <c r="R23" s="30"/>
      <c r="S23" s="30"/>
    </row>
    <row r="24" spans="1:19">
      <c r="A24" s="12">
        <v>20</v>
      </c>
      <c r="B24" s="13" t="s">
        <v>75</v>
      </c>
      <c r="C24" s="13" t="s">
        <v>76</v>
      </c>
      <c r="D24" s="12">
        <v>40.5865</v>
      </c>
      <c r="E24" s="12">
        <v>20</v>
      </c>
      <c r="F24" s="14">
        <v>75891.78</v>
      </c>
      <c r="G24" s="14">
        <v>75891.78</v>
      </c>
      <c r="H24" s="12">
        <v>0</v>
      </c>
      <c r="I24" s="12">
        <f t="shared" si="0"/>
        <v>75891.78</v>
      </c>
      <c r="J24" s="12" t="s">
        <v>74</v>
      </c>
      <c r="K24" s="14">
        <v>37582.92</v>
      </c>
      <c r="L24" s="12">
        <v>31380.62</v>
      </c>
      <c r="M24" s="12">
        <f t="shared" si="1"/>
        <v>6928.24000000001</v>
      </c>
      <c r="N24" s="23">
        <v>0.765418983884531</v>
      </c>
      <c r="O24" s="12">
        <v>0</v>
      </c>
      <c r="P24" s="12">
        <v>0</v>
      </c>
      <c r="Q24" s="14">
        <f t="shared" si="2"/>
        <v>5303.00642090817</v>
      </c>
      <c r="R24" s="30"/>
      <c r="S24" s="30"/>
    </row>
    <row r="25" spans="1:19">
      <c r="A25" s="12">
        <v>21</v>
      </c>
      <c r="B25" s="13" t="s">
        <v>77</v>
      </c>
      <c r="C25" s="13" t="s">
        <v>78</v>
      </c>
      <c r="D25" s="12">
        <v>1.9744</v>
      </c>
      <c r="E25" s="12">
        <v>3</v>
      </c>
      <c r="F25" s="14">
        <v>1820.55</v>
      </c>
      <c r="G25" s="14">
        <v>1820.55</v>
      </c>
      <c r="H25" s="12">
        <v>0</v>
      </c>
      <c r="I25" s="12">
        <f t="shared" si="0"/>
        <v>1820.55</v>
      </c>
      <c r="J25" s="12" t="s">
        <v>74</v>
      </c>
      <c r="K25" s="14">
        <v>1595.3</v>
      </c>
      <c r="L25" s="12">
        <v>43.2</v>
      </c>
      <c r="M25" s="12">
        <f t="shared" si="1"/>
        <v>182.05</v>
      </c>
      <c r="N25" s="23">
        <v>0.770951692120383</v>
      </c>
      <c r="O25" s="12">
        <v>0</v>
      </c>
      <c r="P25" s="12">
        <v>0</v>
      </c>
      <c r="Q25" s="14">
        <f t="shared" si="2"/>
        <v>140.351755550516</v>
      </c>
      <c r="R25" s="30"/>
      <c r="S25" s="30"/>
    </row>
    <row r="26" spans="1:19">
      <c r="A26" s="12">
        <v>22</v>
      </c>
      <c r="B26" s="13" t="s">
        <v>79</v>
      </c>
      <c r="C26" s="13" t="s">
        <v>80</v>
      </c>
      <c r="D26" s="12">
        <v>1.6852</v>
      </c>
      <c r="E26" s="12">
        <v>3</v>
      </c>
      <c r="F26" s="14">
        <v>2905.3</v>
      </c>
      <c r="G26" s="14">
        <v>2905.3</v>
      </c>
      <c r="H26" s="12">
        <v>0</v>
      </c>
      <c r="I26" s="12">
        <f t="shared" si="0"/>
        <v>2905.3</v>
      </c>
      <c r="J26" s="12" t="s">
        <v>74</v>
      </c>
      <c r="K26" s="14">
        <v>1663.64</v>
      </c>
      <c r="L26" s="12">
        <v>787.4</v>
      </c>
      <c r="M26" s="12">
        <f t="shared" si="1"/>
        <v>454.26</v>
      </c>
      <c r="N26" s="23">
        <v>0.85825826794025</v>
      </c>
      <c r="O26" s="12">
        <v>0</v>
      </c>
      <c r="P26" s="12">
        <v>0</v>
      </c>
      <c r="Q26" s="14">
        <f t="shared" si="2"/>
        <v>389.872400794538</v>
      </c>
      <c r="R26" s="30"/>
      <c r="S26" s="30"/>
    </row>
    <row r="27" spans="1:19">
      <c r="A27" s="12">
        <v>23</v>
      </c>
      <c r="B27" s="13" t="s">
        <v>81</v>
      </c>
      <c r="C27" s="13" t="s">
        <v>82</v>
      </c>
      <c r="D27" s="12">
        <v>0.6424</v>
      </c>
      <c r="E27" s="12">
        <v>1</v>
      </c>
      <c r="F27" s="14">
        <v>2225.1</v>
      </c>
      <c r="G27" s="14">
        <v>1757.39</v>
      </c>
      <c r="H27" s="12">
        <v>0</v>
      </c>
      <c r="I27" s="12">
        <f t="shared" si="0"/>
        <v>1757.39</v>
      </c>
      <c r="J27" s="12" t="s">
        <v>83</v>
      </c>
      <c r="K27" s="14">
        <v>1622.44</v>
      </c>
      <c r="L27" s="12">
        <v>0</v>
      </c>
      <c r="M27" s="12">
        <f t="shared" si="1"/>
        <v>134.95</v>
      </c>
      <c r="N27" s="23">
        <v>0.789907055518186</v>
      </c>
      <c r="O27" s="12">
        <v>0</v>
      </c>
      <c r="P27" s="12">
        <v>0</v>
      </c>
      <c r="Q27" s="14">
        <f t="shared" si="2"/>
        <v>106.597957142179</v>
      </c>
      <c r="R27" s="30"/>
      <c r="S27" s="30"/>
    </row>
    <row r="28" spans="1:19">
      <c r="A28" s="16" t="s">
        <v>84</v>
      </c>
      <c r="B28" s="12"/>
      <c r="C28" s="12"/>
      <c r="D28" s="12">
        <f t="shared" ref="D28:I28" si="3">SUM(D5:D27)</f>
        <v>105480.6905</v>
      </c>
      <c r="E28" s="12">
        <f t="shared" si="3"/>
        <v>90821</v>
      </c>
      <c r="F28" s="14">
        <f t="shared" si="3"/>
        <v>514325625.88</v>
      </c>
      <c r="G28" s="14">
        <f t="shared" si="3"/>
        <v>455397813.15</v>
      </c>
      <c r="H28" s="12">
        <f t="shared" si="3"/>
        <v>14145817.7523927</v>
      </c>
      <c r="I28" s="12">
        <f t="shared" si="3"/>
        <v>469543630.902393</v>
      </c>
      <c r="J28" s="24" t="s">
        <v>85</v>
      </c>
      <c r="K28" s="12">
        <f t="shared" ref="K28:Q28" si="4">SUM(K5:K27)</f>
        <v>357648853.36</v>
      </c>
      <c r="L28" s="12">
        <f t="shared" si="4"/>
        <v>64920348.12</v>
      </c>
      <c r="M28" s="12">
        <f t="shared" si="1"/>
        <v>46974429.4223928</v>
      </c>
      <c r="N28" s="12" t="s">
        <v>85</v>
      </c>
      <c r="O28" s="12">
        <f t="shared" si="4"/>
        <v>3363773.22</v>
      </c>
      <c r="P28" s="12">
        <f t="shared" si="4"/>
        <v>5380000</v>
      </c>
      <c r="Q28" s="14">
        <f t="shared" si="4"/>
        <v>37872735.6418504</v>
      </c>
      <c r="R28" s="30"/>
      <c r="S28" s="30"/>
    </row>
    <row r="29" spans="1:19">
      <c r="A29" s="12">
        <v>24</v>
      </c>
      <c r="B29" s="13" t="s">
        <v>86</v>
      </c>
      <c r="C29" s="13" t="s">
        <v>87</v>
      </c>
      <c r="D29" s="12">
        <v>4306.7601</v>
      </c>
      <c r="E29" s="12">
        <v>5540</v>
      </c>
      <c r="F29" s="14">
        <v>16831163.04</v>
      </c>
      <c r="G29" s="14">
        <v>18120982.08</v>
      </c>
      <c r="H29" s="12">
        <v>0</v>
      </c>
      <c r="I29" s="12">
        <v>18120982.08</v>
      </c>
      <c r="J29" s="12" t="s">
        <v>88</v>
      </c>
      <c r="K29" s="14">
        <v>15894419.23</v>
      </c>
      <c r="L29" s="12">
        <v>378069</v>
      </c>
      <c r="M29" s="12">
        <f t="shared" si="1"/>
        <v>1848493.85</v>
      </c>
      <c r="N29" s="23">
        <v>0.885488088308608</v>
      </c>
      <c r="O29" s="12">
        <v>0</v>
      </c>
      <c r="P29" s="12">
        <v>0</v>
      </c>
      <c r="Q29" s="14">
        <f t="shared" si="2"/>
        <v>1636819.28548672</v>
      </c>
      <c r="R29" s="30"/>
      <c r="S29" s="30"/>
    </row>
    <row r="30" spans="1:19">
      <c r="A30" s="12">
        <v>25</v>
      </c>
      <c r="B30" s="13" t="s">
        <v>89</v>
      </c>
      <c r="C30" s="13" t="s">
        <v>90</v>
      </c>
      <c r="D30" s="12">
        <v>1973.545</v>
      </c>
      <c r="E30" s="12">
        <v>2891</v>
      </c>
      <c r="F30" s="14">
        <v>9062943.75</v>
      </c>
      <c r="G30" s="14">
        <v>9331814.46</v>
      </c>
      <c r="H30" s="12">
        <v>0</v>
      </c>
      <c r="I30" s="12">
        <v>9331814.46</v>
      </c>
      <c r="J30" s="12" t="s">
        <v>91</v>
      </c>
      <c r="K30" s="14">
        <v>7846093.15</v>
      </c>
      <c r="L30" s="12">
        <v>565902.56</v>
      </c>
      <c r="M30" s="12">
        <f t="shared" si="1"/>
        <v>919818.75</v>
      </c>
      <c r="N30" s="23">
        <v>0.816051171855345</v>
      </c>
      <c r="O30" s="12">
        <v>0</v>
      </c>
      <c r="P30" s="12">
        <v>0</v>
      </c>
      <c r="Q30" s="14">
        <f t="shared" si="2"/>
        <v>750619.168832019</v>
      </c>
      <c r="R30" s="30"/>
      <c r="S30" s="30"/>
    </row>
    <row r="31" spans="1:19">
      <c r="A31" s="12">
        <v>26</v>
      </c>
      <c r="B31" s="13" t="s">
        <v>92</v>
      </c>
      <c r="C31" s="13" t="s">
        <v>93</v>
      </c>
      <c r="D31" s="12">
        <v>366.2608</v>
      </c>
      <c r="E31" s="12">
        <v>370</v>
      </c>
      <c r="F31" s="14">
        <v>1303188.73</v>
      </c>
      <c r="G31" s="14">
        <v>1384360.59</v>
      </c>
      <c r="H31" s="12">
        <v>0</v>
      </c>
      <c r="I31" s="12">
        <v>1384360.59</v>
      </c>
      <c r="J31" s="12" t="s">
        <v>94</v>
      </c>
      <c r="K31" s="14">
        <v>1121072.32</v>
      </c>
      <c r="L31" s="12">
        <v>122190.45</v>
      </c>
      <c r="M31" s="12">
        <f t="shared" si="1"/>
        <v>141097.82</v>
      </c>
      <c r="N31" s="23">
        <v>0.791318254810596</v>
      </c>
      <c r="O31" s="12">
        <v>0</v>
      </c>
      <c r="P31" s="12">
        <v>160000</v>
      </c>
      <c r="Q31" s="14">
        <f t="shared" si="2"/>
        <v>-48346.7193200203</v>
      </c>
      <c r="R31" s="30"/>
      <c r="S31" s="30"/>
    </row>
    <row r="32" spans="1:19">
      <c r="A32" s="12">
        <v>27</v>
      </c>
      <c r="B32" s="13" t="s">
        <v>95</v>
      </c>
      <c r="C32" s="13" t="s">
        <v>96</v>
      </c>
      <c r="D32" s="12">
        <v>422.2016</v>
      </c>
      <c r="E32" s="12">
        <v>589</v>
      </c>
      <c r="F32" s="14">
        <v>1239608.49</v>
      </c>
      <c r="G32" s="14">
        <v>1505216.9</v>
      </c>
      <c r="H32" s="12">
        <v>0</v>
      </c>
      <c r="I32" s="12">
        <v>1505216.9</v>
      </c>
      <c r="J32" s="12" t="s">
        <v>97</v>
      </c>
      <c r="K32" s="14">
        <v>1271997.44</v>
      </c>
      <c r="L32" s="12">
        <v>85389.18</v>
      </c>
      <c r="M32" s="12">
        <f t="shared" si="1"/>
        <v>147830.28</v>
      </c>
      <c r="N32" s="23">
        <v>0.743647914417408</v>
      </c>
      <c r="O32" s="12">
        <v>0</v>
      </c>
      <c r="P32" s="12">
        <v>50000</v>
      </c>
      <c r="Q32" s="14">
        <f t="shared" si="2"/>
        <v>59933.6794097415</v>
      </c>
      <c r="R32" s="30"/>
      <c r="S32" s="30"/>
    </row>
    <row r="33" spans="1:19">
      <c r="A33" s="12">
        <v>28</v>
      </c>
      <c r="B33" s="13" t="s">
        <v>98</v>
      </c>
      <c r="C33" s="13" t="s">
        <v>99</v>
      </c>
      <c r="D33" s="12">
        <v>21.9025</v>
      </c>
      <c r="E33" s="12">
        <v>78</v>
      </c>
      <c r="F33" s="14">
        <v>730750.2</v>
      </c>
      <c r="G33" s="14">
        <v>83980.77</v>
      </c>
      <c r="H33" s="12">
        <v>566698</v>
      </c>
      <c r="I33" s="12">
        <v>650678.77</v>
      </c>
      <c r="J33" s="24">
        <v>0.890425355137133</v>
      </c>
      <c r="K33" s="14">
        <v>597021.13</v>
      </c>
      <c r="L33" s="12">
        <v>41.04</v>
      </c>
      <c r="M33" s="12">
        <f t="shared" si="1"/>
        <v>53616.6</v>
      </c>
      <c r="N33" s="23">
        <v>0.812350256484714</v>
      </c>
      <c r="O33" s="12">
        <v>0</v>
      </c>
      <c r="P33" s="12">
        <v>0</v>
      </c>
      <c r="Q33" s="14">
        <f t="shared" si="2"/>
        <v>43555.4587618383</v>
      </c>
      <c r="R33" s="30"/>
      <c r="S33" s="30"/>
    </row>
    <row r="34" spans="1:19">
      <c r="A34" s="12">
        <v>29</v>
      </c>
      <c r="B34" s="13" t="s">
        <v>100</v>
      </c>
      <c r="C34" s="13" t="s">
        <v>101</v>
      </c>
      <c r="D34" s="12">
        <v>68.3558</v>
      </c>
      <c r="E34" s="12">
        <v>97</v>
      </c>
      <c r="F34" s="14">
        <v>263521.97</v>
      </c>
      <c r="G34" s="14">
        <v>209966.76</v>
      </c>
      <c r="H34" s="12">
        <v>0</v>
      </c>
      <c r="I34" s="12">
        <v>209966.76</v>
      </c>
      <c r="J34" s="12" t="s">
        <v>102</v>
      </c>
      <c r="K34" s="14">
        <v>186036.62</v>
      </c>
      <c r="L34" s="12">
        <v>0</v>
      </c>
      <c r="M34" s="12">
        <f t="shared" si="1"/>
        <v>23930.14</v>
      </c>
      <c r="N34" s="23">
        <v>0.891523924323292</v>
      </c>
      <c r="O34" s="12">
        <v>0</v>
      </c>
      <c r="P34" s="12">
        <v>0</v>
      </c>
      <c r="Q34" s="14">
        <f t="shared" si="2"/>
        <v>21334.2923224058</v>
      </c>
      <c r="R34" s="30"/>
      <c r="S34" s="30"/>
    </row>
    <row r="35" spans="1:19">
      <c r="A35" s="16" t="s">
        <v>84</v>
      </c>
      <c r="B35" s="12"/>
      <c r="C35" s="12"/>
      <c r="D35" s="17">
        <f t="shared" ref="D35:I35" si="5">SUM(D29:D34)</f>
        <v>7159.0258</v>
      </c>
      <c r="E35" s="17">
        <f t="shared" si="5"/>
        <v>9565</v>
      </c>
      <c r="F35" s="18">
        <f t="shared" si="5"/>
        <v>29431176.18</v>
      </c>
      <c r="G35" s="18">
        <f t="shared" si="5"/>
        <v>30636321.56</v>
      </c>
      <c r="H35" s="17">
        <f t="shared" si="5"/>
        <v>566698</v>
      </c>
      <c r="I35" s="17">
        <f t="shared" si="5"/>
        <v>31203019.56</v>
      </c>
      <c r="J35" s="25" t="s">
        <v>85</v>
      </c>
      <c r="K35" s="17">
        <f t="shared" ref="K35:Q35" si="6">SUM(K29:K34)</f>
        <v>26916639.89</v>
      </c>
      <c r="L35" s="17">
        <f t="shared" si="6"/>
        <v>1151592.23</v>
      </c>
      <c r="M35" s="12">
        <f t="shared" si="1"/>
        <v>3134787.43999999</v>
      </c>
      <c r="N35" s="17" t="s">
        <v>85</v>
      </c>
      <c r="O35" s="12">
        <v>0</v>
      </c>
      <c r="P35" s="17">
        <f t="shared" si="6"/>
        <v>210000</v>
      </c>
      <c r="Q35" s="14">
        <f t="shared" si="6"/>
        <v>2463915.1654927</v>
      </c>
      <c r="R35" s="30"/>
      <c r="S35" s="30"/>
    </row>
    <row r="36" s="3" customFormat="1" ht="15" customHeight="1" spans="1:19">
      <c r="A36" s="10">
        <v>30</v>
      </c>
      <c r="B36" s="19" t="s">
        <v>103</v>
      </c>
      <c r="C36" s="19" t="s">
        <v>104</v>
      </c>
      <c r="D36" s="10">
        <v>5599.8207</v>
      </c>
      <c r="E36" s="10">
        <v>6238</v>
      </c>
      <c r="F36" s="11">
        <v>27826548.19</v>
      </c>
      <c r="G36" s="11">
        <v>24462743.18</v>
      </c>
      <c r="H36" s="10">
        <v>0</v>
      </c>
      <c r="I36" s="10">
        <v>24462743.18</v>
      </c>
      <c r="J36" s="10" t="s">
        <v>105</v>
      </c>
      <c r="K36" s="11">
        <v>22577081.88</v>
      </c>
      <c r="L36" s="10">
        <v>878837.01</v>
      </c>
      <c r="M36" s="12">
        <f t="shared" si="1"/>
        <v>1006824.29</v>
      </c>
      <c r="N36" s="26">
        <v>0.822618735912029</v>
      </c>
      <c r="O36" s="10">
        <v>24016.13</v>
      </c>
      <c r="P36" s="10">
        <v>0</v>
      </c>
      <c r="Q36" s="14">
        <f t="shared" si="2"/>
        <v>852248.654725325</v>
      </c>
      <c r="R36" s="17"/>
      <c r="S36" s="17"/>
    </row>
    <row r="37" spans="1:19">
      <c r="A37" s="12">
        <v>31</v>
      </c>
      <c r="B37" s="13" t="s">
        <v>106</v>
      </c>
      <c r="C37" s="13" t="s">
        <v>107</v>
      </c>
      <c r="D37" s="12">
        <v>1529.0996</v>
      </c>
      <c r="E37" s="12">
        <v>2143</v>
      </c>
      <c r="F37" s="14">
        <v>7613973.04</v>
      </c>
      <c r="G37" s="14">
        <v>7278230.08</v>
      </c>
      <c r="H37" s="12">
        <v>0</v>
      </c>
      <c r="I37" s="12">
        <v>7278230.08</v>
      </c>
      <c r="J37" s="12" t="s">
        <v>108</v>
      </c>
      <c r="K37" s="14">
        <v>6298519.6</v>
      </c>
      <c r="L37" s="12">
        <v>280951.23</v>
      </c>
      <c r="M37" s="12">
        <f t="shared" si="1"/>
        <v>698759.25</v>
      </c>
      <c r="N37" s="23">
        <v>0.82507762762356</v>
      </c>
      <c r="O37" s="12">
        <v>0</v>
      </c>
      <c r="P37" s="12">
        <v>0</v>
      </c>
      <c r="Q37" s="14">
        <f t="shared" si="2"/>
        <v>576530.624270018</v>
      </c>
      <c r="R37" s="30"/>
      <c r="S37" s="30"/>
    </row>
    <row r="38" spans="1:19">
      <c r="A38" s="10">
        <v>32</v>
      </c>
      <c r="B38" s="13" t="s">
        <v>109</v>
      </c>
      <c r="C38" s="13" t="s">
        <v>110</v>
      </c>
      <c r="D38" s="12">
        <v>231.497</v>
      </c>
      <c r="E38" s="12">
        <v>308</v>
      </c>
      <c r="F38" s="14">
        <v>539340.26</v>
      </c>
      <c r="G38" s="14">
        <v>539340.26</v>
      </c>
      <c r="H38" s="12">
        <v>0</v>
      </c>
      <c r="I38" s="12">
        <v>539340.26</v>
      </c>
      <c r="J38" s="12" t="s">
        <v>74</v>
      </c>
      <c r="K38" s="14">
        <v>474216.48</v>
      </c>
      <c r="L38" s="12">
        <v>11189.66</v>
      </c>
      <c r="M38" s="12">
        <f t="shared" si="1"/>
        <v>53934.12</v>
      </c>
      <c r="N38" s="23">
        <v>0.761468724030714</v>
      </c>
      <c r="O38" s="12">
        <v>0</v>
      </c>
      <c r="P38" s="10">
        <v>0</v>
      </c>
      <c r="Q38" s="14">
        <f t="shared" si="2"/>
        <v>41069.1455381194</v>
      </c>
      <c r="R38" s="30"/>
      <c r="S38" s="30"/>
    </row>
    <row r="39" spans="1:19">
      <c r="A39" s="12">
        <v>33</v>
      </c>
      <c r="B39" s="13" t="s">
        <v>111</v>
      </c>
      <c r="C39" s="13" t="s">
        <v>112</v>
      </c>
      <c r="D39" s="12">
        <v>262.3984</v>
      </c>
      <c r="E39" s="12">
        <v>359</v>
      </c>
      <c r="F39" s="14">
        <v>772306.57</v>
      </c>
      <c r="G39" s="14">
        <v>772306.57</v>
      </c>
      <c r="H39" s="12">
        <v>0</v>
      </c>
      <c r="I39" s="12">
        <v>772306.57</v>
      </c>
      <c r="J39" s="12" t="s">
        <v>74</v>
      </c>
      <c r="K39" s="14">
        <v>685044.62</v>
      </c>
      <c r="L39" s="14">
        <v>10259.59</v>
      </c>
      <c r="M39" s="12">
        <f t="shared" si="1"/>
        <v>77002.36</v>
      </c>
      <c r="N39" s="23">
        <v>0.824547715108459</v>
      </c>
      <c r="O39" s="12">
        <v>0</v>
      </c>
      <c r="P39" s="12">
        <v>0</v>
      </c>
      <c r="Q39" s="14">
        <f t="shared" si="2"/>
        <v>63492.119995959</v>
      </c>
      <c r="R39" s="30"/>
      <c r="S39" s="30"/>
    </row>
    <row r="40" spans="1:19">
      <c r="A40" s="10">
        <v>34</v>
      </c>
      <c r="B40" s="13" t="s">
        <v>113</v>
      </c>
      <c r="C40" s="13" t="s">
        <v>114</v>
      </c>
      <c r="D40" s="12">
        <v>207.7522</v>
      </c>
      <c r="E40" s="12">
        <v>284</v>
      </c>
      <c r="F40" s="14">
        <v>551121.64</v>
      </c>
      <c r="G40" s="14">
        <v>551121.64</v>
      </c>
      <c r="H40" s="12">
        <v>0</v>
      </c>
      <c r="I40" s="12">
        <v>551121.64</v>
      </c>
      <c r="J40" s="12" t="s">
        <v>74</v>
      </c>
      <c r="K40" s="14">
        <v>465576.46</v>
      </c>
      <c r="L40" s="12">
        <v>22906.71</v>
      </c>
      <c r="M40" s="12">
        <f t="shared" si="1"/>
        <v>62638.47</v>
      </c>
      <c r="N40" s="23">
        <v>0.858830612600705</v>
      </c>
      <c r="O40" s="12">
        <v>0</v>
      </c>
      <c r="P40" s="10">
        <v>0</v>
      </c>
      <c r="Q40" s="14">
        <f t="shared" si="2"/>
        <v>53795.8355624709</v>
      </c>
      <c r="R40" s="30"/>
      <c r="S40" s="30"/>
    </row>
    <row r="41" spans="1:19">
      <c r="A41" s="12">
        <v>35</v>
      </c>
      <c r="B41" s="13" t="s">
        <v>115</v>
      </c>
      <c r="C41" s="13" t="s">
        <v>116</v>
      </c>
      <c r="D41" s="12">
        <v>39.6254</v>
      </c>
      <c r="E41" s="12">
        <v>62</v>
      </c>
      <c r="F41" s="14">
        <v>90952.31</v>
      </c>
      <c r="G41" s="14">
        <v>90952.31</v>
      </c>
      <c r="H41" s="12">
        <v>0</v>
      </c>
      <c r="I41" s="12">
        <v>90952.31</v>
      </c>
      <c r="J41" s="12" t="s">
        <v>74</v>
      </c>
      <c r="K41" s="20">
        <v>74077.43</v>
      </c>
      <c r="L41" s="12">
        <v>6035.28</v>
      </c>
      <c r="M41" s="12">
        <f t="shared" si="1"/>
        <v>10839.6</v>
      </c>
      <c r="N41" s="23">
        <v>0.816891765231078</v>
      </c>
      <c r="O41" s="12">
        <v>0</v>
      </c>
      <c r="P41" s="12">
        <v>0</v>
      </c>
      <c r="Q41" s="14">
        <f t="shared" si="2"/>
        <v>8854.7799783988</v>
      </c>
      <c r="R41" s="30"/>
      <c r="S41" s="30"/>
    </row>
    <row r="42" spans="1:19">
      <c r="A42" s="10">
        <v>36</v>
      </c>
      <c r="B42" s="13" t="s">
        <v>117</v>
      </c>
      <c r="C42" s="13" t="s">
        <v>118</v>
      </c>
      <c r="D42" s="12">
        <v>0.8503</v>
      </c>
      <c r="E42" s="12">
        <v>27</v>
      </c>
      <c r="F42" s="14">
        <v>445935.83</v>
      </c>
      <c r="G42" s="14">
        <v>3603.11</v>
      </c>
      <c r="H42" s="11">
        <v>386361</v>
      </c>
      <c r="I42" s="12">
        <v>389964.11</v>
      </c>
      <c r="J42" s="24">
        <v>0.874485535632371</v>
      </c>
      <c r="K42" s="14">
        <v>394112.81</v>
      </c>
      <c r="L42" s="12">
        <v>9134.4</v>
      </c>
      <c r="M42" s="12">
        <f t="shared" si="1"/>
        <v>-13283.1</v>
      </c>
      <c r="N42" s="23">
        <v>0.789329927006584</v>
      </c>
      <c r="O42" s="12">
        <v>0</v>
      </c>
      <c r="P42" s="10">
        <v>0</v>
      </c>
      <c r="Q42" s="14">
        <f t="shared" si="2"/>
        <v>-10484.7483534212</v>
      </c>
      <c r="R42" s="30"/>
      <c r="S42" s="30"/>
    </row>
    <row r="43" ht="15" customHeight="1" spans="1:19">
      <c r="A43" s="12">
        <v>37</v>
      </c>
      <c r="B43" s="13" t="s">
        <v>119</v>
      </c>
      <c r="C43" s="13" t="s">
        <v>120</v>
      </c>
      <c r="D43" s="12">
        <v>51.6662</v>
      </c>
      <c r="E43" s="12">
        <v>87</v>
      </c>
      <c r="F43" s="14">
        <v>185188.91</v>
      </c>
      <c r="G43" s="14">
        <v>157820.45</v>
      </c>
      <c r="H43" s="12">
        <v>0</v>
      </c>
      <c r="I43" s="12">
        <v>157820.45</v>
      </c>
      <c r="J43" s="12" t="s">
        <v>121</v>
      </c>
      <c r="K43" s="14">
        <v>134112.29</v>
      </c>
      <c r="L43" s="12">
        <v>12230</v>
      </c>
      <c r="M43" s="12">
        <f t="shared" si="1"/>
        <v>11478.16</v>
      </c>
      <c r="N43" s="12">
        <v>1</v>
      </c>
      <c r="O43" s="12">
        <v>0</v>
      </c>
      <c r="P43" s="12">
        <v>0</v>
      </c>
      <c r="Q43" s="14">
        <f t="shared" si="2"/>
        <v>11478.16</v>
      </c>
      <c r="R43" s="30"/>
      <c r="S43" s="30"/>
    </row>
    <row r="44" ht="15" customHeight="1" spans="1:19">
      <c r="A44" s="10">
        <v>38</v>
      </c>
      <c r="B44" s="13" t="s">
        <v>122</v>
      </c>
      <c r="C44" s="13" t="s">
        <v>123</v>
      </c>
      <c r="D44" s="12">
        <v>3.7591</v>
      </c>
      <c r="E44" s="12">
        <v>6</v>
      </c>
      <c r="F44" s="14">
        <v>7537.65</v>
      </c>
      <c r="G44" s="14">
        <v>7537.65</v>
      </c>
      <c r="H44" s="12">
        <v>0</v>
      </c>
      <c r="I44" s="12">
        <v>7537.65</v>
      </c>
      <c r="J44" s="12" t="s">
        <v>74</v>
      </c>
      <c r="K44" s="14">
        <v>5666.14</v>
      </c>
      <c r="L44" s="12">
        <v>1117.75</v>
      </c>
      <c r="M44" s="12">
        <f t="shared" si="1"/>
        <v>753.759999999999</v>
      </c>
      <c r="N44" s="12">
        <v>1</v>
      </c>
      <c r="O44" s="12">
        <v>0</v>
      </c>
      <c r="P44" s="10">
        <v>0</v>
      </c>
      <c r="Q44" s="14">
        <f t="shared" si="2"/>
        <v>753.759999999999</v>
      </c>
      <c r="R44" s="30"/>
      <c r="S44" s="30"/>
    </row>
    <row r="45" ht="15" customHeight="1" spans="1:19">
      <c r="A45" s="12">
        <v>39</v>
      </c>
      <c r="B45" s="13" t="s">
        <v>124</v>
      </c>
      <c r="C45" s="13" t="s">
        <v>125</v>
      </c>
      <c r="D45" s="12">
        <v>1.9272</v>
      </c>
      <c r="E45" s="12">
        <v>3</v>
      </c>
      <c r="F45" s="14">
        <v>2433.79</v>
      </c>
      <c r="G45" s="14">
        <v>2433.79</v>
      </c>
      <c r="H45" s="12">
        <v>0</v>
      </c>
      <c r="I45" s="12">
        <v>2433.79</v>
      </c>
      <c r="J45" s="12" t="s">
        <v>74</v>
      </c>
      <c r="K45" s="14">
        <v>2190.4</v>
      </c>
      <c r="L45" s="12">
        <v>0</v>
      </c>
      <c r="M45" s="12">
        <f t="shared" si="1"/>
        <v>243.39</v>
      </c>
      <c r="N45" s="12">
        <v>1</v>
      </c>
      <c r="O45" s="12">
        <v>0</v>
      </c>
      <c r="P45" s="12">
        <v>0</v>
      </c>
      <c r="Q45" s="14">
        <f t="shared" si="2"/>
        <v>243.39</v>
      </c>
      <c r="R45" s="30"/>
      <c r="S45" s="30"/>
    </row>
    <row r="46" spans="1:19">
      <c r="A46" s="10">
        <v>40</v>
      </c>
      <c r="B46" s="13" t="s">
        <v>126</v>
      </c>
      <c r="C46" s="13" t="s">
        <v>127</v>
      </c>
      <c r="D46" s="12">
        <v>0.6424</v>
      </c>
      <c r="E46" s="12">
        <v>1</v>
      </c>
      <c r="F46" s="14">
        <v>884.38</v>
      </c>
      <c r="G46" s="14">
        <v>884.38</v>
      </c>
      <c r="H46" s="12">
        <v>0</v>
      </c>
      <c r="I46" s="12">
        <v>884.38</v>
      </c>
      <c r="J46" s="12" t="s">
        <v>74</v>
      </c>
      <c r="K46" s="14">
        <v>795.94</v>
      </c>
      <c r="L46" s="12">
        <v>0</v>
      </c>
      <c r="M46" s="12">
        <f t="shared" si="1"/>
        <v>88.4399999999999</v>
      </c>
      <c r="N46" s="12">
        <v>1</v>
      </c>
      <c r="O46" s="12">
        <v>0</v>
      </c>
      <c r="P46" s="10">
        <v>0</v>
      </c>
      <c r="Q46" s="14">
        <f t="shared" si="2"/>
        <v>88.4399999999999</v>
      </c>
      <c r="R46" s="30"/>
      <c r="S46" s="30"/>
    </row>
    <row r="47" spans="1:19">
      <c r="A47" s="16" t="s">
        <v>84</v>
      </c>
      <c r="B47" s="12"/>
      <c r="C47" s="12"/>
      <c r="D47" s="10">
        <f t="shared" ref="D47:F47" si="7">SUM(D36:D45)</f>
        <v>7928.3961</v>
      </c>
      <c r="E47" s="10">
        <f t="shared" si="7"/>
        <v>9517</v>
      </c>
      <c r="F47" s="11">
        <f t="shared" si="7"/>
        <v>38035338.19</v>
      </c>
      <c r="G47" s="11">
        <f t="shared" ref="G47:L47" si="8">SUM(G36:G46)</f>
        <v>33866973.42</v>
      </c>
      <c r="H47" s="10">
        <f t="shared" si="8"/>
        <v>386361</v>
      </c>
      <c r="I47" s="10">
        <f t="shared" si="8"/>
        <v>34253334.42</v>
      </c>
      <c r="J47" s="27" t="s">
        <v>85</v>
      </c>
      <c r="K47" s="10">
        <f t="shared" si="8"/>
        <v>31111394.05</v>
      </c>
      <c r="L47" s="10">
        <f t="shared" si="8"/>
        <v>1232661.63</v>
      </c>
      <c r="M47" s="12">
        <f t="shared" si="1"/>
        <v>1909278.74000001</v>
      </c>
      <c r="N47" s="10" t="s">
        <v>85</v>
      </c>
      <c r="O47" s="10">
        <f t="shared" ref="O47:Q47" si="9">SUM(O36:O46)</f>
        <v>24016.13</v>
      </c>
      <c r="P47" s="10">
        <f t="shared" si="9"/>
        <v>0</v>
      </c>
      <c r="Q47" s="14">
        <f t="shared" si="9"/>
        <v>1598070.16171687</v>
      </c>
      <c r="R47" s="30"/>
      <c r="S47" s="30"/>
    </row>
    <row r="48" spans="1:19">
      <c r="A48" s="16" t="s">
        <v>128</v>
      </c>
      <c r="B48" s="12"/>
      <c r="C48" s="12"/>
      <c r="D48" s="10">
        <f>D28+D35+D47</f>
        <v>120568.1124</v>
      </c>
      <c r="E48" s="10">
        <f>E28+E35+E47</f>
        <v>109903</v>
      </c>
      <c r="F48" s="11">
        <f t="shared" ref="F48:L48" si="10">F28+F35+F47</f>
        <v>581792140.25</v>
      </c>
      <c r="G48" s="11">
        <f t="shared" si="10"/>
        <v>519901108.13</v>
      </c>
      <c r="H48" s="10">
        <f t="shared" si="10"/>
        <v>15098876.7523927</v>
      </c>
      <c r="I48" s="10">
        <f t="shared" si="10"/>
        <v>534999984.882393</v>
      </c>
      <c r="J48" s="27" t="s">
        <v>85</v>
      </c>
      <c r="K48" s="10">
        <f t="shared" si="10"/>
        <v>415676887.3</v>
      </c>
      <c r="L48" s="10">
        <f t="shared" si="10"/>
        <v>67304601.98</v>
      </c>
      <c r="M48" s="12">
        <f t="shared" si="1"/>
        <v>52018495.6023929</v>
      </c>
      <c r="N48" s="10" t="s">
        <v>85</v>
      </c>
      <c r="O48" s="10">
        <f t="shared" ref="O48:Q48" si="11">O28+O35+O47</f>
        <v>3387789.35</v>
      </c>
      <c r="P48" s="10">
        <f t="shared" si="11"/>
        <v>5590000</v>
      </c>
      <c r="Q48" s="14">
        <f t="shared" si="11"/>
        <v>41934720.96906</v>
      </c>
      <c r="R48" s="30"/>
      <c r="S48" s="30"/>
    </row>
    <row r="49" spans="1:19">
      <c r="A49" s="17"/>
      <c r="B49" s="17"/>
      <c r="C49" s="17"/>
      <c r="D49" s="20"/>
      <c r="E49" s="20"/>
      <c r="F49" s="21"/>
      <c r="G49" s="21"/>
      <c r="H49" s="17"/>
      <c r="I49" s="17"/>
      <c r="J49" s="17"/>
      <c r="K49" s="17"/>
      <c r="L49" s="17"/>
      <c r="M49" s="17"/>
      <c r="N49" s="17"/>
      <c r="O49" s="17"/>
      <c r="P49" s="17"/>
      <c r="Q49" s="18"/>
      <c r="R49" s="30"/>
      <c r="S49" s="30"/>
    </row>
    <row r="50" spans="1:19">
      <c r="A50" s="17"/>
      <c r="B50" s="17"/>
      <c r="C50" s="17"/>
      <c r="D50" s="17"/>
      <c r="E50" s="17"/>
      <c r="F50" s="18"/>
      <c r="G50" s="18"/>
      <c r="H50" s="17"/>
      <c r="I50" s="17"/>
      <c r="J50" s="17"/>
      <c r="K50" s="17"/>
      <c r="L50" s="17"/>
      <c r="M50" s="17"/>
      <c r="N50" s="17"/>
      <c r="O50" s="17"/>
      <c r="P50" s="17"/>
      <c r="Q50" s="18"/>
      <c r="R50" s="30"/>
      <c r="S50" s="30"/>
    </row>
    <row r="51" spans="1:19">
      <c r="A51" s="17"/>
      <c r="B51" s="17"/>
      <c r="C51" s="17"/>
      <c r="D51" s="17"/>
      <c r="E51" s="17"/>
      <c r="F51" s="18"/>
      <c r="G51" s="18"/>
      <c r="H51" s="17"/>
      <c r="I51" s="17"/>
      <c r="J51" s="17"/>
      <c r="K51" s="17"/>
      <c r="L51" s="17"/>
      <c r="M51" s="17"/>
      <c r="N51" s="17"/>
      <c r="O51" s="17"/>
      <c r="P51" s="17"/>
      <c r="Q51" s="18"/>
      <c r="R51" s="30"/>
      <c r="S51" s="30"/>
    </row>
    <row r="52" spans="1:19">
      <c r="A52" s="17"/>
      <c r="B52" s="17"/>
      <c r="C52" s="17"/>
      <c r="D52" s="17"/>
      <c r="E52" s="17"/>
      <c r="F52" s="18"/>
      <c r="G52" s="18"/>
      <c r="H52" s="17"/>
      <c r="I52" s="17"/>
      <c r="J52" s="17"/>
      <c r="K52" s="17"/>
      <c r="L52" s="17"/>
      <c r="M52" s="17"/>
      <c r="N52" s="17"/>
      <c r="O52" s="17"/>
      <c r="P52" s="17"/>
      <c r="Q52" s="18"/>
      <c r="R52" s="30"/>
      <c r="S52" s="30"/>
    </row>
    <row r="53" spans="1:19">
      <c r="A53" s="17"/>
      <c r="B53" s="17"/>
      <c r="C53" s="17"/>
      <c r="D53" s="17"/>
      <c r="E53" s="17"/>
      <c r="F53" s="18"/>
      <c r="G53" s="18"/>
      <c r="H53" s="17"/>
      <c r="I53" s="17"/>
      <c r="J53" s="17"/>
      <c r="K53" s="17"/>
      <c r="L53" s="17"/>
      <c r="M53" s="17"/>
      <c r="N53" s="17"/>
      <c r="O53" s="17"/>
      <c r="P53" s="17"/>
      <c r="Q53" s="18"/>
      <c r="R53" s="30"/>
      <c r="S53" s="30"/>
    </row>
    <row r="54" spans="1:19">
      <c r="A54" s="17"/>
      <c r="B54" s="17"/>
      <c r="C54" s="17"/>
      <c r="D54" s="17"/>
      <c r="E54" s="17"/>
      <c r="F54" s="18"/>
      <c r="G54" s="18"/>
      <c r="H54" s="17"/>
      <c r="I54" s="17"/>
      <c r="J54" s="17"/>
      <c r="K54" s="17"/>
      <c r="L54" s="17"/>
      <c r="M54" s="17"/>
      <c r="N54" s="17"/>
      <c r="O54" s="17"/>
      <c r="P54" s="17"/>
      <c r="Q54" s="18"/>
      <c r="R54" s="30"/>
      <c r="S54" s="30"/>
    </row>
    <row r="55" spans="1:19">
      <c r="A55" s="17"/>
      <c r="B55" s="17"/>
      <c r="C55" s="17"/>
      <c r="D55" s="17"/>
      <c r="E55" s="17"/>
      <c r="F55" s="18"/>
      <c r="G55" s="18"/>
      <c r="H55" s="17"/>
      <c r="I55" s="17"/>
      <c r="J55" s="17"/>
      <c r="K55" s="17"/>
      <c r="L55" s="17"/>
      <c r="M55" s="17"/>
      <c r="N55" s="17"/>
      <c r="O55" s="17"/>
      <c r="P55" s="17"/>
      <c r="Q55" s="18"/>
      <c r="R55" s="30"/>
      <c r="S55" s="30"/>
    </row>
    <row r="56" spans="1:19">
      <c r="A56" s="17"/>
      <c r="B56" s="17"/>
      <c r="C56" s="17"/>
      <c r="D56" s="17"/>
      <c r="E56" s="17"/>
      <c r="F56" s="18"/>
      <c r="G56" s="18"/>
      <c r="H56" s="17"/>
      <c r="I56" s="17"/>
      <c r="J56" s="17"/>
      <c r="K56" s="17"/>
      <c r="L56" s="17"/>
      <c r="M56" s="17"/>
      <c r="N56" s="17"/>
      <c r="O56" s="17"/>
      <c r="P56" s="17"/>
      <c r="Q56" s="18"/>
      <c r="R56" s="30"/>
      <c r="S56" s="30"/>
    </row>
    <row r="57" spans="1:19">
      <c r="A57" s="17"/>
      <c r="B57" s="17"/>
      <c r="C57" s="17"/>
      <c r="D57" s="17"/>
      <c r="E57" s="17"/>
      <c r="F57" s="18"/>
      <c r="G57" s="18"/>
      <c r="H57" s="17"/>
      <c r="I57" s="17"/>
      <c r="J57" s="17"/>
      <c r="K57" s="17"/>
      <c r="L57" s="17"/>
      <c r="M57" s="17"/>
      <c r="N57" s="17"/>
      <c r="O57" s="17"/>
      <c r="P57" s="17"/>
      <c r="Q57" s="18"/>
      <c r="R57" s="30"/>
      <c r="S57" s="30"/>
    </row>
    <row r="58" spans="1:19">
      <c r="A58" s="17"/>
      <c r="B58" s="17"/>
      <c r="C58" s="17"/>
      <c r="D58" s="17"/>
      <c r="E58" s="17"/>
      <c r="F58" s="18"/>
      <c r="G58" s="18"/>
      <c r="H58" s="17"/>
      <c r="I58" s="17"/>
      <c r="J58" s="17"/>
      <c r="K58" s="17"/>
      <c r="L58" s="17"/>
      <c r="M58" s="17"/>
      <c r="N58" s="17"/>
      <c r="O58" s="17"/>
      <c r="P58" s="17"/>
      <c r="Q58" s="18"/>
      <c r="R58" s="30"/>
      <c r="S58" s="30"/>
    </row>
    <row r="59" spans="1:19">
      <c r="A59" s="17"/>
      <c r="B59" s="17"/>
      <c r="C59" s="17"/>
      <c r="D59" s="17"/>
      <c r="E59" s="17"/>
      <c r="F59" s="18"/>
      <c r="G59" s="18"/>
      <c r="H59" s="17"/>
      <c r="I59" s="17"/>
      <c r="J59" s="17"/>
      <c r="K59" s="17"/>
      <c r="L59" s="17"/>
      <c r="M59" s="17"/>
      <c r="N59" s="17"/>
      <c r="O59" s="17"/>
      <c r="P59" s="17"/>
      <c r="Q59" s="18"/>
      <c r="R59" s="30"/>
      <c r="S59" s="30"/>
    </row>
    <row r="60" spans="1:19">
      <c r="A60" s="17"/>
      <c r="B60" s="17"/>
      <c r="C60" s="17"/>
      <c r="D60" s="17"/>
      <c r="E60" s="17"/>
      <c r="F60" s="18"/>
      <c r="G60" s="18"/>
      <c r="H60" s="17"/>
      <c r="I60" s="17"/>
      <c r="J60" s="17"/>
      <c r="K60" s="17"/>
      <c r="L60" s="17"/>
      <c r="M60" s="17"/>
      <c r="N60" s="17"/>
      <c r="O60" s="17"/>
      <c r="P60" s="17"/>
      <c r="Q60" s="18"/>
      <c r="R60" s="30"/>
      <c r="S60" s="30"/>
    </row>
    <row r="61" spans="1:19">
      <c r="A61" s="17"/>
      <c r="B61" s="17"/>
      <c r="C61" s="17"/>
      <c r="D61" s="17"/>
      <c r="E61" s="17"/>
      <c r="F61" s="18"/>
      <c r="G61" s="18"/>
      <c r="H61" s="17"/>
      <c r="I61" s="17"/>
      <c r="J61" s="17"/>
      <c r="K61" s="17"/>
      <c r="L61" s="17"/>
      <c r="M61" s="17"/>
      <c r="N61" s="17"/>
      <c r="O61" s="17"/>
      <c r="P61" s="17"/>
      <c r="Q61" s="18"/>
      <c r="R61" s="30"/>
      <c r="S61" s="30"/>
    </row>
    <row r="62" spans="1:19">
      <c r="A62" s="17"/>
      <c r="B62" s="17"/>
      <c r="C62" s="17"/>
      <c r="D62" s="17"/>
      <c r="E62" s="17"/>
      <c r="F62" s="18"/>
      <c r="G62" s="18"/>
      <c r="H62" s="17"/>
      <c r="I62" s="17"/>
      <c r="J62" s="17"/>
      <c r="K62" s="17"/>
      <c r="L62" s="17"/>
      <c r="M62" s="17"/>
      <c r="N62" s="17"/>
      <c r="O62" s="17"/>
      <c r="P62" s="17"/>
      <c r="Q62" s="18"/>
      <c r="R62" s="30"/>
      <c r="S62" s="30"/>
    </row>
    <row r="63" spans="1:19">
      <c r="A63" s="17"/>
      <c r="B63" s="17"/>
      <c r="C63" s="17"/>
      <c r="D63" s="17"/>
      <c r="E63" s="17"/>
      <c r="F63" s="18"/>
      <c r="G63" s="18"/>
      <c r="H63" s="17"/>
      <c r="I63" s="17"/>
      <c r="J63" s="17"/>
      <c r="K63" s="17"/>
      <c r="L63" s="17"/>
      <c r="M63" s="17"/>
      <c r="N63" s="17"/>
      <c r="O63" s="17"/>
      <c r="P63" s="17"/>
      <c r="Q63" s="18"/>
      <c r="R63" s="30"/>
      <c r="S63" s="30"/>
    </row>
    <row r="64" spans="1:19">
      <c r="A64" s="17"/>
      <c r="B64" s="17"/>
      <c r="C64" s="17"/>
      <c r="D64" s="17"/>
      <c r="E64" s="17"/>
      <c r="F64" s="18"/>
      <c r="G64" s="18"/>
      <c r="H64" s="17"/>
      <c r="I64" s="17"/>
      <c r="J64" s="17"/>
      <c r="K64" s="17"/>
      <c r="L64" s="17"/>
      <c r="M64" s="17"/>
      <c r="N64" s="17"/>
      <c r="O64" s="17"/>
      <c r="P64" s="17"/>
      <c r="Q64" s="18"/>
      <c r="R64" s="30"/>
      <c r="S64" s="30"/>
    </row>
    <row r="65" spans="1:19">
      <c r="A65" s="17"/>
      <c r="B65" s="17"/>
      <c r="C65" s="17"/>
      <c r="D65" s="17"/>
      <c r="E65" s="17"/>
      <c r="F65" s="18"/>
      <c r="G65" s="18"/>
      <c r="H65" s="17"/>
      <c r="I65" s="17"/>
      <c r="J65" s="17"/>
      <c r="K65" s="17"/>
      <c r="L65" s="17"/>
      <c r="M65" s="17"/>
      <c r="N65" s="17"/>
      <c r="O65" s="17"/>
      <c r="P65" s="17"/>
      <c r="Q65" s="18"/>
      <c r="R65" s="30"/>
      <c r="S65" s="30"/>
    </row>
    <row r="66" spans="1:19">
      <c r="A66" s="17"/>
      <c r="B66" s="17"/>
      <c r="C66" s="17"/>
      <c r="D66" s="17"/>
      <c r="E66" s="17"/>
      <c r="F66" s="18"/>
      <c r="G66" s="18"/>
      <c r="H66" s="17"/>
      <c r="I66" s="17"/>
      <c r="J66" s="17"/>
      <c r="K66" s="17"/>
      <c r="L66" s="17"/>
      <c r="M66" s="17"/>
      <c r="N66" s="17"/>
      <c r="O66" s="17"/>
      <c r="P66" s="17"/>
      <c r="Q66" s="18"/>
      <c r="R66" s="30"/>
      <c r="S66" s="30"/>
    </row>
    <row r="67" spans="1:19">
      <c r="A67" s="17"/>
      <c r="B67" s="17"/>
      <c r="C67" s="17"/>
      <c r="D67" s="17"/>
      <c r="E67" s="17"/>
      <c r="F67" s="18"/>
      <c r="G67" s="18"/>
      <c r="H67" s="17"/>
      <c r="I67" s="17"/>
      <c r="J67" s="17"/>
      <c r="K67" s="17"/>
      <c r="L67" s="17"/>
      <c r="M67" s="17"/>
      <c r="N67" s="17"/>
      <c r="O67" s="17"/>
      <c r="P67" s="17"/>
      <c r="Q67" s="18"/>
      <c r="R67" s="30"/>
      <c r="S67" s="30"/>
    </row>
    <row r="68" spans="1:19">
      <c r="A68" s="17"/>
      <c r="B68" s="17"/>
      <c r="C68" s="17"/>
      <c r="D68" s="17"/>
      <c r="E68" s="17"/>
      <c r="F68" s="18"/>
      <c r="G68" s="18"/>
      <c r="H68" s="17"/>
      <c r="I68" s="17"/>
      <c r="J68" s="17"/>
      <c r="K68" s="17"/>
      <c r="L68" s="17"/>
      <c r="M68" s="17"/>
      <c r="N68" s="17"/>
      <c r="O68" s="17"/>
      <c r="P68" s="17"/>
      <c r="Q68" s="18"/>
      <c r="R68" s="30"/>
      <c r="S68" s="30"/>
    </row>
    <row r="69" spans="1:19">
      <c r="A69" s="17"/>
      <c r="B69" s="17"/>
      <c r="C69" s="17"/>
      <c r="D69" s="17"/>
      <c r="E69" s="17"/>
      <c r="F69" s="18"/>
      <c r="G69" s="18"/>
      <c r="H69" s="17"/>
      <c r="I69" s="17"/>
      <c r="J69" s="17"/>
      <c r="K69" s="17"/>
      <c r="L69" s="17"/>
      <c r="M69" s="17"/>
      <c r="N69" s="17"/>
      <c r="O69" s="17"/>
      <c r="P69" s="17"/>
      <c r="Q69" s="18"/>
      <c r="R69" s="30"/>
      <c r="S69" s="30"/>
    </row>
    <row r="70" spans="1:19">
      <c r="A70" s="17"/>
      <c r="B70" s="17"/>
      <c r="C70" s="17"/>
      <c r="D70" s="17"/>
      <c r="E70" s="17"/>
      <c r="F70" s="18"/>
      <c r="G70" s="18"/>
      <c r="H70" s="17"/>
      <c r="I70" s="17"/>
      <c r="J70" s="17"/>
      <c r="K70" s="17"/>
      <c r="L70" s="17"/>
      <c r="M70" s="17"/>
      <c r="N70" s="17"/>
      <c r="O70" s="17"/>
      <c r="P70" s="17"/>
      <c r="Q70" s="18"/>
      <c r="R70" s="30"/>
      <c r="S70" s="30"/>
    </row>
    <row r="71" spans="1:19">
      <c r="A71" s="17"/>
      <c r="B71" s="17"/>
      <c r="C71" s="17"/>
      <c r="D71" s="17"/>
      <c r="E71" s="17"/>
      <c r="F71" s="18"/>
      <c r="G71" s="18"/>
      <c r="H71" s="17"/>
      <c r="I71" s="17"/>
      <c r="J71" s="17"/>
      <c r="K71" s="17"/>
      <c r="L71" s="17"/>
      <c r="M71" s="17"/>
      <c r="N71" s="17"/>
      <c r="O71" s="17"/>
      <c r="P71" s="17"/>
      <c r="Q71" s="18"/>
      <c r="R71" s="30"/>
      <c r="S71" s="30"/>
    </row>
    <row r="72" spans="1:19">
      <c r="A72" s="17"/>
      <c r="B72" s="17"/>
      <c r="C72" s="17"/>
      <c r="D72" s="17"/>
      <c r="E72" s="17"/>
      <c r="F72" s="18"/>
      <c r="G72" s="18"/>
      <c r="H72" s="17"/>
      <c r="I72" s="17"/>
      <c r="J72" s="17"/>
      <c r="K72" s="17"/>
      <c r="L72" s="17"/>
      <c r="M72" s="17"/>
      <c r="N72" s="17"/>
      <c r="O72" s="17"/>
      <c r="P72" s="17"/>
      <c r="Q72" s="18"/>
      <c r="R72" s="30"/>
      <c r="S72" s="30"/>
    </row>
    <row r="73" spans="1:19">
      <c r="A73" s="17"/>
      <c r="B73" s="17"/>
      <c r="C73" s="17"/>
      <c r="D73" s="17"/>
      <c r="E73" s="17"/>
      <c r="F73" s="18"/>
      <c r="G73" s="18"/>
      <c r="H73" s="17"/>
      <c r="I73" s="17"/>
      <c r="J73" s="17"/>
      <c r="K73" s="17"/>
      <c r="L73" s="17"/>
      <c r="M73" s="17"/>
      <c r="N73" s="17"/>
      <c r="O73" s="17"/>
      <c r="P73" s="17"/>
      <c r="Q73" s="18"/>
      <c r="R73" s="30"/>
      <c r="S73" s="30"/>
    </row>
  </sheetData>
  <mergeCells count="6">
    <mergeCell ref="A1:B1"/>
    <mergeCell ref="A2:Q2"/>
    <mergeCell ref="A28:C28"/>
    <mergeCell ref="A35:C35"/>
    <mergeCell ref="A47:C47"/>
    <mergeCell ref="A48:C48"/>
  </mergeCells>
  <pageMargins left="0.393055555555556" right="0.156944444444444" top="1.37777777777778" bottom="0.354166666666667" header="0.298611111111111" footer="0.298611111111111"/>
  <pageSetup paperSize="8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SJDN</cp:lastModifiedBy>
  <dcterms:created xsi:type="dcterms:W3CDTF">2023-05-12T11:15:00Z</dcterms:created>
  <dcterms:modified xsi:type="dcterms:W3CDTF">2025-05-16T08:15:16Z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A8BB3E2171E042628D5DEC3F2062BC58_12</vt:lpwstr>
  </property>
</Properties>
</file>