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Sheet1!$A$4:$Q$4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<sst xmlns="http://schemas.openxmlformats.org/spreadsheetml/2006/main" count="154" uniqueCount="136">
  <si>
    <t>附件7</t>
  </si>
  <si>
    <t>2024年本溪市城乡居民基本医疗保险住院定点医疗机构年清算汇总表</t>
  </si>
  <si>
    <t>单位：元</t>
  </si>
  <si>
    <t>序号</t>
  </si>
  <si>
    <t>医疗机构编码</t>
  </si>
  <si>
    <t>医疗机构名称</t>
  </si>
  <si>
    <t>总权重</t>
  </si>
  <si>
    <t>结算人次</t>
  </si>
  <si>
    <t>统筹发生金额</t>
  </si>
  <si>
    <r>
      <rPr>
        <sz val="10"/>
        <rFont val="Calibri"/>
        <charset val="134"/>
      </rPr>
      <t>DRG</t>
    </r>
    <r>
      <rPr>
        <sz val="10"/>
        <rFont val="宋体"/>
        <charset val="134"/>
      </rPr>
      <t>结算支付金额</t>
    </r>
  </si>
  <si>
    <t>床日付费金额</t>
  </si>
  <si>
    <t>年清算应付金额</t>
  </si>
  <si>
    <t>偿付率</t>
  </si>
  <si>
    <t>月预结算总金额</t>
  </si>
  <si>
    <t>月结扣款总金额</t>
  </si>
  <si>
    <t>年清算金额</t>
  </si>
  <si>
    <t>清算系数</t>
  </si>
  <si>
    <t>清算补偿金额</t>
  </si>
  <si>
    <t>清算扣款金额</t>
  </si>
  <si>
    <t>清算实付金额</t>
  </si>
  <si>
    <t>H21050400002</t>
  </si>
  <si>
    <t>本溪市中心医院</t>
  </si>
  <si>
    <t>H21050200012</t>
  </si>
  <si>
    <t>辽宁健康产业集团本钢总医院</t>
  </si>
  <si>
    <t>88.08%</t>
  </si>
  <si>
    <t>H21050200001</t>
  </si>
  <si>
    <t>本溪市中医院</t>
  </si>
  <si>
    <t>98.64%</t>
  </si>
  <si>
    <t>H21050300184</t>
  </si>
  <si>
    <t>辽宁中医药大学附属医院（沈本院区）</t>
  </si>
  <si>
    <t>94.53%</t>
  </si>
  <si>
    <t>H21050400004</t>
  </si>
  <si>
    <t>本溪市第六人民医院</t>
  </si>
  <si>
    <t>92.51%</t>
  </si>
  <si>
    <t>H21050300051</t>
  </si>
  <si>
    <t>本溪市第一人民医院</t>
  </si>
  <si>
    <t>131.83%</t>
  </si>
  <si>
    <t>H21050400066</t>
  </si>
  <si>
    <t>本溪市第三人民医院</t>
  </si>
  <si>
    <t>113.50%</t>
  </si>
  <si>
    <t>H21050300007</t>
  </si>
  <si>
    <t>本溪市康宁医院</t>
  </si>
  <si>
    <t>H21050200068</t>
  </si>
  <si>
    <t>本溪市铁路医院</t>
  </si>
  <si>
    <t>96.33%</t>
  </si>
  <si>
    <t>H21050200006</t>
  </si>
  <si>
    <t>辽宁省健康产业集团本钢南地医院</t>
  </si>
  <si>
    <t>95.07%</t>
  </si>
  <si>
    <t>H21050400005</t>
  </si>
  <si>
    <t>本溪市第九人民医院</t>
  </si>
  <si>
    <t>90.63%</t>
  </si>
  <si>
    <t>H21050200009</t>
  </si>
  <si>
    <t>本溪市红十字会医院</t>
  </si>
  <si>
    <t>110.02%</t>
  </si>
  <si>
    <t>H21050500139</t>
  </si>
  <si>
    <t>辽宁省健康产业集团本钢南芬医院</t>
  </si>
  <si>
    <t>115.13%</t>
  </si>
  <si>
    <t>H21050200011</t>
  </si>
  <si>
    <t>辽宁省健康产业集团本钢北营医院</t>
  </si>
  <si>
    <t>120.20%</t>
  </si>
  <si>
    <t>H21050200023</t>
  </si>
  <si>
    <t>本溪爱尔眼科医院</t>
  </si>
  <si>
    <t>80.41%</t>
  </si>
  <si>
    <t>H21050400080</t>
  </si>
  <si>
    <t>本溪何氏眼科医院有限公司</t>
  </si>
  <si>
    <t>75.53%</t>
  </si>
  <si>
    <t>H21050400085</t>
  </si>
  <si>
    <t>本溪三一三医院</t>
  </si>
  <si>
    <t>85.68%</t>
  </si>
  <si>
    <t>H21059900163</t>
  </si>
  <si>
    <t>本溪仁爱医院</t>
  </si>
  <si>
    <t>H21050300083</t>
  </si>
  <si>
    <t>本溪惠民医院</t>
  </si>
  <si>
    <t>75.32%</t>
  </si>
  <si>
    <t>H21050200186</t>
  </si>
  <si>
    <t>孚源本溪医院</t>
  </si>
  <si>
    <t>100.00%</t>
  </si>
  <si>
    <t>H21050300017</t>
  </si>
  <si>
    <t>本溪华爱医院</t>
  </si>
  <si>
    <t>66.44%</t>
  </si>
  <si>
    <r>
      <rPr>
        <sz val="11"/>
        <rFont val="宋体"/>
        <charset val="134"/>
      </rPr>
      <t>小计</t>
    </r>
  </si>
  <si>
    <t>/</t>
  </si>
  <si>
    <t>H21052100013</t>
  </si>
  <si>
    <t>本溪县第一人民医院</t>
  </si>
  <si>
    <t>H21052100138</t>
  </si>
  <si>
    <t>本溪满族自治县中医院</t>
  </si>
  <si>
    <t>H21052100018</t>
  </si>
  <si>
    <t>本溪满族自治县第二人民医院</t>
  </si>
  <si>
    <t>H21052100015</t>
  </si>
  <si>
    <t>本溪满族自治县第三人民医院</t>
  </si>
  <si>
    <t>H21052100003</t>
  </si>
  <si>
    <t>本溪安康医院</t>
  </si>
  <si>
    <t>H21052100166</t>
  </si>
  <si>
    <t>本溪小市爱尔眼科医院</t>
  </si>
  <si>
    <t>小计</t>
  </si>
  <si>
    <t>H21052200126</t>
  </si>
  <si>
    <t>桓仁满族自治县人民医院</t>
  </si>
  <si>
    <t>91.35%</t>
  </si>
  <si>
    <t>H21052200014</t>
  </si>
  <si>
    <t>桓仁满族自治县中医院</t>
  </si>
  <si>
    <t>104.59%</t>
  </si>
  <si>
    <t>H21052200088</t>
  </si>
  <si>
    <t>桓仁满族自治县第二人民医院</t>
  </si>
  <si>
    <t>H21052200113</t>
  </si>
  <si>
    <t>桓仁仁济医院</t>
  </si>
  <si>
    <t>91.92%</t>
  </si>
  <si>
    <t>H21052200134</t>
  </si>
  <si>
    <t>本溪康卫医院</t>
  </si>
  <si>
    <t>H21052200116</t>
  </si>
  <si>
    <t>桓仁博爱医院</t>
  </si>
  <si>
    <t>87.94%</t>
  </si>
  <si>
    <t>H21052200117</t>
  </si>
  <si>
    <t>桓仁江北综合医院</t>
  </si>
  <si>
    <t>78.21%</t>
  </si>
  <si>
    <t>H21052200091</t>
  </si>
  <si>
    <t>桓仁满族自治县八卦城社区卫生服务中心</t>
  </si>
  <si>
    <t>92.26%</t>
  </si>
  <si>
    <t>H21052200106</t>
  </si>
  <si>
    <t>桓仁满族自治县沙尖子中心卫生院</t>
  </si>
  <si>
    <t>H21052200104</t>
  </si>
  <si>
    <t>桓仁满族自治县古城镇业主沟卫生院</t>
  </si>
  <si>
    <t>H21052200101</t>
  </si>
  <si>
    <t>桓仁满族自治县普乐堡镇卫生院</t>
  </si>
  <si>
    <t>H21052200112</t>
  </si>
  <si>
    <t>桓仁满族自治县黑沟乡卫生院</t>
  </si>
  <si>
    <t>H21052200127</t>
  </si>
  <si>
    <t>桓仁满族自治县华来中心卫生院</t>
  </si>
  <si>
    <t>H21052200115</t>
  </si>
  <si>
    <t>桓仁满族自治县北甸子乡卫生院</t>
  </si>
  <si>
    <t>H21052200120</t>
  </si>
  <si>
    <t>桓仁满族自治县古城中心卫生院</t>
  </si>
  <si>
    <t>H21052200172</t>
  </si>
  <si>
    <t>桓仁满族自治县八里甸子中心卫生院</t>
  </si>
  <si>
    <t>H21052200110</t>
  </si>
  <si>
    <t>桓仁满族自治县雅河乡卫生院</t>
  </si>
  <si>
    <r>
      <rPr>
        <sz val="11"/>
        <rFont val="宋体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</si>
</sst>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 "/>
    <numFmt numFmtId="178" formatCode="0.00_ "/>
  </numFmts>
  <fonts count="29">
    <font>
      <sz val="11"/>
      <color theme="1"/>
      <name val="宋体"/>
      <charset val="134"/>
      <scheme val="minor"/>
    </font>
    <font>
      <sz val="10"/>
      <name val="Calibri"/>
      <charset val="134"/>
    </font>
    <font>
      <sz val="11"/>
      <name val="Calibri"/>
      <charset val="134"/>
    </font>
    <font>
      <sz val="9"/>
      <name val="宋体"/>
      <charset val="134"/>
    </font>
    <font>
      <sz val="9"/>
      <name val="Calibri"/>
      <charset val="134"/>
    </font>
    <font>
      <b/>
      <sz val="18"/>
      <name val="宋体"/>
      <charset val="134"/>
    </font>
    <font>
      <b/>
      <sz val="18"/>
      <name val="Calibri"/>
      <charset val="134"/>
    </font>
    <font>
      <sz val="10"/>
      <name val="宋体"/>
      <charset val="134"/>
    </font>
    <font>
      <sz val="11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/>
    <xf numFmtId="0" fontId="2" fillId="0" borderId="1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0" fontId="2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0" borderId="8" xfId="0" applyNumberFormat="1" applyFont="1" applyFill="1" applyBorder="1" applyAlignment="1">
      <alignment horizontal="center" vertical="center"/>
    </xf>
    <xf numFmtId="178" fontId="2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/>
    <xf numFmtId="0" fontId="2" fillId="0" borderId="5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431"/>
  <sheetViews>
    <sheetView tabSelected="1" workbookViewId="0">
      <selection activeCell="A2" sqref="A2:Q2"/>
    </sheetView>
  </sheetViews>
  <sheetFormatPr defaultColWidth="9" defaultRowHeight="14.4"/>
  <cols>
    <col min="1" max="1" width="4.87962962962963" style="5" customWidth="1"/>
    <col min="2" max="2" width="14.3333333333333" style="5" customWidth="1"/>
    <col min="3" max="3" width="34.6296296296296" style="6" customWidth="1"/>
    <col min="4" max="4" width="13.1296296296296" style="5" customWidth="1"/>
    <col min="5" max="5" width="9.75" style="5" customWidth="1"/>
    <col min="6" max="6" width="14" style="5" customWidth="1"/>
    <col min="7" max="7" width="15" style="5" customWidth="1"/>
    <col min="8" max="8" width="10.75" style="5" customWidth="1"/>
    <col min="9" max="9" width="15.5" style="5" customWidth="1"/>
    <col min="10" max="10" width="12.75" style="5" customWidth="1"/>
    <col min="11" max="11" width="17.25" style="5" customWidth="1"/>
    <col min="12" max="12" width="12.75" style="5" customWidth="1"/>
    <col min="13" max="13" width="13.6296296296296" style="5" customWidth="1"/>
    <col min="14" max="14" width="11.25" style="5" customWidth="1"/>
    <col min="15" max="15" width="10.8796296296296" style="5" customWidth="1"/>
    <col min="16" max="16" width="11.3796296296296" style="5" customWidth="1"/>
    <col min="17" max="17" width="15.5" style="7" customWidth="1"/>
    <col min="18" max="18" width="10.6296296296296" style="4"/>
    <col min="19" max="83" width="9" style="4"/>
    <col min="84" max="16384" width="9" style="8"/>
  </cols>
  <sheetData>
    <row r="1" ht="12.95" customHeight="1" spans="1:17">
      <c r="A1" s="9" t="s">
        <v>0</v>
      </c>
      <c r="B1" s="10"/>
      <c r="C1" s="11"/>
      <c r="O1" s="11"/>
      <c r="Q1" s="11"/>
    </row>
    <row r="2" ht="18.95" customHeight="1" spans="1:17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48"/>
    </row>
    <row r="3" ht="11.1" customHeight="1" spans="1:17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49" t="s">
        <v>2</v>
      </c>
    </row>
    <row r="4" s="1" customFormat="1" ht="27.95" customHeight="1" spans="1:53">
      <c r="A4" s="14" t="s">
        <v>3</v>
      </c>
      <c r="B4" s="14" t="s">
        <v>4</v>
      </c>
      <c r="C4" s="15" t="s">
        <v>5</v>
      </c>
      <c r="D4" s="14" t="s">
        <v>6</v>
      </c>
      <c r="E4" s="14" t="s">
        <v>7</v>
      </c>
      <c r="F4" s="14" t="s">
        <v>8</v>
      </c>
      <c r="G4" s="16" t="s">
        <v>9</v>
      </c>
      <c r="H4" s="14" t="s">
        <v>10</v>
      </c>
      <c r="I4" s="14" t="s">
        <v>11</v>
      </c>
      <c r="J4" s="14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 t="s">
        <v>17</v>
      </c>
      <c r="P4" s="14" t="s">
        <v>18</v>
      </c>
      <c r="Q4" s="14" t="s">
        <v>19</v>
      </c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1"/>
    </row>
    <row r="5" s="2" customFormat="1" ht="18" customHeight="1" spans="1:84">
      <c r="A5" s="17">
        <v>1</v>
      </c>
      <c r="B5" s="18" t="s">
        <v>20</v>
      </c>
      <c r="C5" s="19" t="s">
        <v>21</v>
      </c>
      <c r="D5" s="20">
        <v>17958.5909</v>
      </c>
      <c r="E5" s="17">
        <v>14889</v>
      </c>
      <c r="F5" s="17">
        <v>62144140.48</v>
      </c>
      <c r="G5" s="17">
        <v>53298885.33</v>
      </c>
      <c r="H5" s="17">
        <v>0</v>
      </c>
      <c r="I5" s="17">
        <f t="shared" ref="I5:I25" si="0">G5+H5</f>
        <v>53298885.33</v>
      </c>
      <c r="J5" s="35">
        <v>0.8577</v>
      </c>
      <c r="K5" s="17">
        <v>44765845.24</v>
      </c>
      <c r="L5" s="17">
        <v>722108.62</v>
      </c>
      <c r="M5" s="17">
        <f>I5-K5-L5</f>
        <v>7810931.47</v>
      </c>
      <c r="N5" s="36">
        <v>0.855703105492477</v>
      </c>
      <c r="O5" s="37">
        <v>575079.59</v>
      </c>
      <c r="P5" s="17">
        <v>0</v>
      </c>
      <c r="Q5" s="42">
        <f>M5*N5+O5-P5</f>
        <v>7258917.90566792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53"/>
    </row>
    <row r="6" s="3" customFormat="1" ht="18" customHeight="1" spans="1:84">
      <c r="A6" s="6">
        <v>2</v>
      </c>
      <c r="B6" s="21" t="s">
        <v>22</v>
      </c>
      <c r="C6" s="22" t="s">
        <v>23</v>
      </c>
      <c r="D6" s="23">
        <v>10625.7895</v>
      </c>
      <c r="E6" s="6">
        <v>9294</v>
      </c>
      <c r="F6" s="6">
        <v>36368115.61</v>
      </c>
      <c r="G6" s="6">
        <v>32033826.2</v>
      </c>
      <c r="H6" s="6">
        <v>0</v>
      </c>
      <c r="I6" s="6">
        <f t="shared" si="0"/>
        <v>32033826.2</v>
      </c>
      <c r="J6" s="6" t="s">
        <v>24</v>
      </c>
      <c r="K6" s="6">
        <v>23411439.61</v>
      </c>
      <c r="L6" s="6">
        <v>4010194.71</v>
      </c>
      <c r="M6" s="17">
        <f t="shared" ref="M6:M25" si="1">I6-K6-L6</f>
        <v>4612191.88</v>
      </c>
      <c r="N6" s="38">
        <v>0.830903395563987</v>
      </c>
      <c r="O6" s="39">
        <v>232753.2</v>
      </c>
      <c r="P6" s="6">
        <v>0</v>
      </c>
      <c r="Q6" s="42">
        <f t="shared" ref="Q6:Q25" si="2">M6*N6+O6-P6</f>
        <v>4065039.09408465</v>
      </c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52"/>
    </row>
    <row r="7" ht="18" customHeight="1" spans="1:17">
      <c r="A7" s="17">
        <v>3</v>
      </c>
      <c r="B7" s="18" t="s">
        <v>25</v>
      </c>
      <c r="C7" s="22" t="s">
        <v>26</v>
      </c>
      <c r="D7" s="20">
        <v>847.7787</v>
      </c>
      <c r="E7" s="17">
        <v>917</v>
      </c>
      <c r="F7" s="17">
        <v>2761030.93</v>
      </c>
      <c r="G7" s="17">
        <v>2723343.98</v>
      </c>
      <c r="H7" s="17">
        <v>0</v>
      </c>
      <c r="I7" s="17">
        <f t="shared" si="0"/>
        <v>2723343.98</v>
      </c>
      <c r="J7" s="17" t="s">
        <v>27</v>
      </c>
      <c r="K7" s="17">
        <v>1954139.68</v>
      </c>
      <c r="L7" s="17">
        <v>323173.19</v>
      </c>
      <c r="M7" s="17">
        <f t="shared" si="1"/>
        <v>446031.11</v>
      </c>
      <c r="N7" s="36">
        <v>0.910947203267284</v>
      </c>
      <c r="O7" s="37">
        <v>0</v>
      </c>
      <c r="P7" s="17">
        <v>0</v>
      </c>
      <c r="Q7" s="42">
        <f t="shared" si="2"/>
        <v>406310.792224702</v>
      </c>
    </row>
    <row r="8" ht="18" customHeight="1" spans="1:17">
      <c r="A8" s="6">
        <v>4</v>
      </c>
      <c r="B8" s="21" t="s">
        <v>28</v>
      </c>
      <c r="C8" s="22" t="s">
        <v>29</v>
      </c>
      <c r="D8" s="23">
        <v>496.2252</v>
      </c>
      <c r="E8" s="6">
        <v>579</v>
      </c>
      <c r="F8" s="6">
        <v>1600105.81</v>
      </c>
      <c r="G8" s="6">
        <v>1512513.53</v>
      </c>
      <c r="H8" s="6">
        <v>0</v>
      </c>
      <c r="I8" s="6">
        <f t="shared" si="0"/>
        <v>1512513.53</v>
      </c>
      <c r="J8" s="6" t="s">
        <v>30</v>
      </c>
      <c r="K8" s="6">
        <v>1044396.81</v>
      </c>
      <c r="L8" s="6">
        <v>241666.88</v>
      </c>
      <c r="M8" s="17">
        <f t="shared" si="1"/>
        <v>226449.84</v>
      </c>
      <c r="N8" s="38">
        <v>0.825696231233876</v>
      </c>
      <c r="O8" s="39">
        <v>0</v>
      </c>
      <c r="P8" s="6">
        <v>0</v>
      </c>
      <c r="Q8" s="42">
        <f t="shared" si="2"/>
        <v>186978.779451514</v>
      </c>
    </row>
    <row r="9" ht="18" customHeight="1" spans="1:17">
      <c r="A9" s="6">
        <v>5</v>
      </c>
      <c r="B9" s="21" t="s">
        <v>31</v>
      </c>
      <c r="C9" s="22" t="s">
        <v>32</v>
      </c>
      <c r="D9" s="23">
        <v>3183.0422</v>
      </c>
      <c r="E9" s="6">
        <v>2356</v>
      </c>
      <c r="F9" s="6">
        <v>15395593.22</v>
      </c>
      <c r="G9" s="6">
        <v>14243225.71</v>
      </c>
      <c r="H9" s="6">
        <v>0</v>
      </c>
      <c r="I9" s="6">
        <f t="shared" si="0"/>
        <v>14243225.71</v>
      </c>
      <c r="J9" s="6" t="s">
        <v>33</v>
      </c>
      <c r="K9" s="6">
        <v>9828958.95</v>
      </c>
      <c r="L9" s="6">
        <v>1673978.28</v>
      </c>
      <c r="M9" s="17">
        <f t="shared" si="1"/>
        <v>2740288.48</v>
      </c>
      <c r="N9" s="38">
        <v>0.867318082776584</v>
      </c>
      <c r="O9" s="39">
        <v>181682.84</v>
      </c>
      <c r="P9" s="17">
        <v>0</v>
      </c>
      <c r="Q9" s="42">
        <f t="shared" si="2"/>
        <v>2558384.59072836</v>
      </c>
    </row>
    <row r="10" ht="18" customHeight="1" spans="1:17">
      <c r="A10" s="6">
        <v>6</v>
      </c>
      <c r="B10" s="21" t="s">
        <v>34</v>
      </c>
      <c r="C10" s="22" t="s">
        <v>35</v>
      </c>
      <c r="D10" s="23">
        <v>2268.9387</v>
      </c>
      <c r="E10" s="6">
        <v>1161</v>
      </c>
      <c r="F10" s="6">
        <v>6186486.45</v>
      </c>
      <c r="G10" s="6">
        <v>8155843.25</v>
      </c>
      <c r="H10" s="6">
        <v>0</v>
      </c>
      <c r="I10" s="6">
        <f t="shared" si="0"/>
        <v>8155843.25</v>
      </c>
      <c r="J10" s="6" t="s">
        <v>36</v>
      </c>
      <c r="K10" s="6">
        <v>6493104.1</v>
      </c>
      <c r="L10" s="6">
        <v>438424.84</v>
      </c>
      <c r="M10" s="17">
        <f t="shared" si="1"/>
        <v>1224314.31</v>
      </c>
      <c r="N10" s="38">
        <v>0.85882784165961</v>
      </c>
      <c r="O10" s="39">
        <v>0</v>
      </c>
      <c r="P10" s="6">
        <v>0</v>
      </c>
      <c r="Q10" s="42">
        <f t="shared" si="2"/>
        <v>1051475.21637028</v>
      </c>
    </row>
    <row r="11" ht="18" customHeight="1" spans="1:17">
      <c r="A11" s="6">
        <v>7</v>
      </c>
      <c r="B11" s="21" t="s">
        <v>37</v>
      </c>
      <c r="C11" s="22" t="s">
        <v>38</v>
      </c>
      <c r="D11" s="23">
        <v>372.1233</v>
      </c>
      <c r="E11" s="6">
        <v>374</v>
      </c>
      <c r="F11" s="6">
        <v>1066049.71</v>
      </c>
      <c r="G11" s="6">
        <v>1209967.81</v>
      </c>
      <c r="H11" s="6">
        <v>0</v>
      </c>
      <c r="I11" s="6">
        <f t="shared" si="0"/>
        <v>1209967.81</v>
      </c>
      <c r="J11" s="6" t="s">
        <v>39</v>
      </c>
      <c r="K11" s="6">
        <v>905016.52</v>
      </c>
      <c r="L11" s="6">
        <v>108016.93</v>
      </c>
      <c r="M11" s="17">
        <f t="shared" si="1"/>
        <v>196934.36</v>
      </c>
      <c r="N11" s="38">
        <v>0.892178963337547</v>
      </c>
      <c r="O11" s="39">
        <v>0</v>
      </c>
      <c r="P11" s="17">
        <v>0</v>
      </c>
      <c r="Q11" s="42">
        <f t="shared" si="2"/>
        <v>175700.693150343</v>
      </c>
    </row>
    <row r="12" ht="18" customHeight="1" spans="1:17">
      <c r="A12" s="6">
        <v>8</v>
      </c>
      <c r="B12" s="21" t="s">
        <v>40</v>
      </c>
      <c r="C12" s="22" t="s">
        <v>41</v>
      </c>
      <c r="D12" s="23">
        <v>752.071</v>
      </c>
      <c r="E12" s="6">
        <v>2486</v>
      </c>
      <c r="F12" s="6">
        <v>17836322.6</v>
      </c>
      <c r="G12" s="6">
        <v>2996561.03</v>
      </c>
      <c r="H12" s="24">
        <v>11542068.5396727</v>
      </c>
      <c r="I12" s="6">
        <f t="shared" si="0"/>
        <v>14538629.5696727</v>
      </c>
      <c r="J12" s="40">
        <f>I12/F12</f>
        <v>0.81511362491687</v>
      </c>
      <c r="K12" s="6">
        <v>12138699.65</v>
      </c>
      <c r="L12" s="41">
        <v>1042341.27</v>
      </c>
      <c r="M12" s="17">
        <f t="shared" si="1"/>
        <v>1357588.6496727</v>
      </c>
      <c r="N12" s="38">
        <v>0.850026879606557</v>
      </c>
      <c r="O12" s="39">
        <v>0</v>
      </c>
      <c r="P12" s="6">
        <v>0</v>
      </c>
      <c r="Q12" s="42">
        <f t="shared" si="2"/>
        <v>1153986.84367056</v>
      </c>
    </row>
    <row r="13" ht="18" customHeight="1" spans="1:17">
      <c r="A13" s="6">
        <v>9</v>
      </c>
      <c r="B13" s="21" t="s">
        <v>42</v>
      </c>
      <c r="C13" s="22" t="s">
        <v>43</v>
      </c>
      <c r="D13" s="23">
        <v>464.666</v>
      </c>
      <c r="E13" s="6">
        <v>535</v>
      </c>
      <c r="F13" s="6">
        <v>1590325.18</v>
      </c>
      <c r="G13" s="6">
        <v>1532018.96</v>
      </c>
      <c r="H13" s="6">
        <v>0</v>
      </c>
      <c r="I13" s="6">
        <f t="shared" si="0"/>
        <v>1532018.96</v>
      </c>
      <c r="J13" s="6" t="s">
        <v>44</v>
      </c>
      <c r="K13" s="6">
        <v>1185917.6</v>
      </c>
      <c r="L13" s="6">
        <v>96236.98</v>
      </c>
      <c r="M13" s="17">
        <f t="shared" si="1"/>
        <v>249864.38</v>
      </c>
      <c r="N13" s="38">
        <v>0.865795596217355</v>
      </c>
      <c r="O13" s="39">
        <v>0</v>
      </c>
      <c r="P13" s="17">
        <v>0</v>
      </c>
      <c r="Q13" s="42">
        <f t="shared" si="2"/>
        <v>216331.47985558</v>
      </c>
    </row>
    <row r="14" ht="18" customHeight="1" spans="1:17">
      <c r="A14" s="6">
        <v>10</v>
      </c>
      <c r="B14" s="21" t="s">
        <v>45</v>
      </c>
      <c r="C14" s="22" t="s">
        <v>46</v>
      </c>
      <c r="D14" s="23">
        <v>260.8173</v>
      </c>
      <c r="E14" s="6">
        <v>344</v>
      </c>
      <c r="F14" s="6">
        <v>942561.31</v>
      </c>
      <c r="G14" s="6">
        <v>896116.02</v>
      </c>
      <c r="H14" s="6">
        <v>0</v>
      </c>
      <c r="I14" s="6">
        <f t="shared" si="0"/>
        <v>896116.02</v>
      </c>
      <c r="J14" s="6" t="s">
        <v>47</v>
      </c>
      <c r="K14" s="6">
        <v>484853.66</v>
      </c>
      <c r="L14" s="6">
        <v>207290.57</v>
      </c>
      <c r="M14" s="17">
        <f t="shared" si="1"/>
        <v>203971.79</v>
      </c>
      <c r="N14" s="38">
        <v>0.819663284779258</v>
      </c>
      <c r="O14" s="39">
        <v>0</v>
      </c>
      <c r="P14" s="6">
        <v>0</v>
      </c>
      <c r="Q14" s="42">
        <f t="shared" si="2"/>
        <v>167188.187393705</v>
      </c>
    </row>
    <row r="15" ht="18" customHeight="1" spans="1:17">
      <c r="A15" s="6">
        <v>11</v>
      </c>
      <c r="B15" s="21" t="s">
        <v>48</v>
      </c>
      <c r="C15" s="22" t="s">
        <v>49</v>
      </c>
      <c r="D15" s="23">
        <v>642.7316</v>
      </c>
      <c r="E15" s="6">
        <v>904</v>
      </c>
      <c r="F15" s="6">
        <v>2187294.29</v>
      </c>
      <c r="G15" s="6">
        <v>1982445</v>
      </c>
      <c r="H15" s="6">
        <v>0</v>
      </c>
      <c r="I15" s="6">
        <f t="shared" si="0"/>
        <v>1982445</v>
      </c>
      <c r="J15" s="6" t="s">
        <v>50</v>
      </c>
      <c r="K15" s="6">
        <v>1358729.42</v>
      </c>
      <c r="L15" s="6">
        <v>330619.72</v>
      </c>
      <c r="M15" s="17">
        <f t="shared" si="1"/>
        <v>293095.86</v>
      </c>
      <c r="N15" s="38">
        <v>0.830914555946646</v>
      </c>
      <c r="O15" s="39">
        <v>0</v>
      </c>
      <c r="P15" s="17">
        <v>0</v>
      </c>
      <c r="Q15" s="42">
        <f t="shared" si="2"/>
        <v>243537.6163617</v>
      </c>
    </row>
    <row r="16" ht="18" customHeight="1" spans="1:17">
      <c r="A16" s="6">
        <v>12</v>
      </c>
      <c r="B16" s="21" t="s">
        <v>51</v>
      </c>
      <c r="C16" s="22" t="s">
        <v>52</v>
      </c>
      <c r="D16" s="23">
        <v>391.1264</v>
      </c>
      <c r="E16" s="6">
        <v>321</v>
      </c>
      <c r="F16" s="6">
        <v>1177655.44</v>
      </c>
      <c r="G16" s="6">
        <v>1295644.47</v>
      </c>
      <c r="H16" s="6">
        <v>0</v>
      </c>
      <c r="I16" s="6">
        <f t="shared" si="0"/>
        <v>1295644.47</v>
      </c>
      <c r="J16" s="6" t="s">
        <v>53</v>
      </c>
      <c r="K16" s="6">
        <v>1040535.04</v>
      </c>
      <c r="L16" s="6">
        <v>58363.4</v>
      </c>
      <c r="M16" s="17">
        <f t="shared" si="1"/>
        <v>196746.03</v>
      </c>
      <c r="N16" s="38">
        <v>0.833928552608515</v>
      </c>
      <c r="O16" s="39">
        <v>0</v>
      </c>
      <c r="P16" s="6">
        <v>0</v>
      </c>
      <c r="Q16" s="42">
        <f t="shared" si="2"/>
        <v>164072.132029371</v>
      </c>
    </row>
    <row r="17" ht="18" customHeight="1" spans="1:17">
      <c r="A17" s="6">
        <v>13</v>
      </c>
      <c r="B17" s="21" t="s">
        <v>54</v>
      </c>
      <c r="C17" s="22" t="s">
        <v>55</v>
      </c>
      <c r="D17" s="23">
        <v>260.5972</v>
      </c>
      <c r="E17" s="6">
        <v>329</v>
      </c>
      <c r="F17" s="6">
        <v>691426.85</v>
      </c>
      <c r="G17" s="6">
        <v>796014.16</v>
      </c>
      <c r="H17" s="6">
        <v>0</v>
      </c>
      <c r="I17" s="6">
        <f t="shared" si="0"/>
        <v>796014.16</v>
      </c>
      <c r="J17" s="6" t="s">
        <v>56</v>
      </c>
      <c r="K17" s="6">
        <v>602086.45</v>
      </c>
      <c r="L17" s="6">
        <v>81807.84</v>
      </c>
      <c r="M17" s="17">
        <f t="shared" si="1"/>
        <v>112119.87</v>
      </c>
      <c r="N17" s="38">
        <v>0.782207512086004</v>
      </c>
      <c r="O17" s="39">
        <v>0</v>
      </c>
      <c r="P17" s="17">
        <v>0</v>
      </c>
      <c r="Q17" s="42">
        <f t="shared" si="2"/>
        <v>87701.0045681063</v>
      </c>
    </row>
    <row r="18" ht="18" customHeight="1" spans="1:17">
      <c r="A18" s="6">
        <v>14</v>
      </c>
      <c r="B18" s="21" t="s">
        <v>57</v>
      </c>
      <c r="C18" s="22" t="s">
        <v>58</v>
      </c>
      <c r="D18" s="23">
        <v>67.4586</v>
      </c>
      <c r="E18" s="6">
        <v>83</v>
      </c>
      <c r="F18" s="6">
        <v>153976.2</v>
      </c>
      <c r="G18" s="6">
        <v>185078.64</v>
      </c>
      <c r="H18" s="6">
        <v>0</v>
      </c>
      <c r="I18" s="6">
        <f t="shared" si="0"/>
        <v>185078.64</v>
      </c>
      <c r="J18" s="6" t="s">
        <v>59</v>
      </c>
      <c r="K18" s="6">
        <v>145288.17</v>
      </c>
      <c r="L18" s="6">
        <v>14098.31</v>
      </c>
      <c r="M18" s="17">
        <f t="shared" si="1"/>
        <v>25692.16</v>
      </c>
      <c r="N18" s="38">
        <v>0.829222195030139</v>
      </c>
      <c r="O18" s="39">
        <v>0</v>
      </c>
      <c r="P18" s="6">
        <v>0</v>
      </c>
      <c r="Q18" s="42">
        <f t="shared" si="2"/>
        <v>21304.5093102655</v>
      </c>
    </row>
    <row r="19" ht="18" customHeight="1" spans="1:17">
      <c r="A19" s="6">
        <v>15</v>
      </c>
      <c r="B19" s="21" t="s">
        <v>60</v>
      </c>
      <c r="C19" s="22" t="s">
        <v>61</v>
      </c>
      <c r="D19" s="23">
        <v>307.0495</v>
      </c>
      <c r="E19" s="6">
        <v>404</v>
      </c>
      <c r="F19" s="6">
        <v>1299197.8</v>
      </c>
      <c r="G19" s="6">
        <v>1044659.47</v>
      </c>
      <c r="H19" s="6">
        <v>0</v>
      </c>
      <c r="I19" s="6">
        <f t="shared" si="0"/>
        <v>1044659.47</v>
      </c>
      <c r="J19" s="6" t="s">
        <v>62</v>
      </c>
      <c r="K19" s="6">
        <v>865112.1</v>
      </c>
      <c r="L19" s="6">
        <v>2518.4</v>
      </c>
      <c r="M19" s="17">
        <f t="shared" si="1"/>
        <v>177028.97</v>
      </c>
      <c r="N19" s="38">
        <v>0.940993316027345</v>
      </c>
      <c r="O19" s="39">
        <v>0</v>
      </c>
      <c r="P19" s="17">
        <v>0</v>
      </c>
      <c r="Q19" s="42">
        <f t="shared" si="2"/>
        <v>166583.077513205</v>
      </c>
    </row>
    <row r="20" ht="18" customHeight="1" spans="1:17">
      <c r="A20" s="6">
        <v>16</v>
      </c>
      <c r="B20" s="21" t="s">
        <v>63</v>
      </c>
      <c r="C20" s="22" t="s">
        <v>64</v>
      </c>
      <c r="D20" s="23">
        <v>243.0458</v>
      </c>
      <c r="E20" s="6">
        <v>346</v>
      </c>
      <c r="F20" s="6">
        <v>1097322.26</v>
      </c>
      <c r="G20" s="6">
        <v>828825.34</v>
      </c>
      <c r="H20" s="6">
        <v>0</v>
      </c>
      <c r="I20" s="6">
        <f t="shared" si="0"/>
        <v>828825.34</v>
      </c>
      <c r="J20" s="6" t="s">
        <v>65</v>
      </c>
      <c r="K20" s="6">
        <v>661646.72</v>
      </c>
      <c r="L20" s="6">
        <v>42403.94</v>
      </c>
      <c r="M20" s="17">
        <f t="shared" si="1"/>
        <v>124774.68</v>
      </c>
      <c r="N20" s="38">
        <v>0.899308421727041</v>
      </c>
      <c r="O20" s="39">
        <v>0</v>
      </c>
      <c r="P20" s="6">
        <v>0</v>
      </c>
      <c r="Q20" s="42">
        <f t="shared" si="2"/>
        <v>112210.920542297</v>
      </c>
    </row>
    <row r="21" ht="18" customHeight="1" spans="1:17">
      <c r="A21" s="6">
        <v>17</v>
      </c>
      <c r="B21" s="21" t="s">
        <v>66</v>
      </c>
      <c r="C21" s="22" t="s">
        <v>67</v>
      </c>
      <c r="D21" s="23">
        <v>93.3183</v>
      </c>
      <c r="E21" s="6">
        <v>97</v>
      </c>
      <c r="F21" s="6">
        <v>509272.14</v>
      </c>
      <c r="G21" s="6">
        <v>436339.93</v>
      </c>
      <c r="H21" s="6">
        <v>0</v>
      </c>
      <c r="I21" s="6">
        <f t="shared" si="0"/>
        <v>436339.93</v>
      </c>
      <c r="J21" s="6" t="s">
        <v>68</v>
      </c>
      <c r="K21" s="6">
        <v>312948.76</v>
      </c>
      <c r="L21" s="6">
        <v>66363.81</v>
      </c>
      <c r="M21" s="17">
        <f t="shared" si="1"/>
        <v>57027.36</v>
      </c>
      <c r="N21" s="38">
        <v>0.886121473807542</v>
      </c>
      <c r="O21" s="39">
        <v>0</v>
      </c>
      <c r="P21" s="17">
        <v>0</v>
      </c>
      <c r="Q21" s="42">
        <f t="shared" si="2"/>
        <v>50533.1682905533</v>
      </c>
    </row>
    <row r="22" ht="18" customHeight="1" spans="1:17">
      <c r="A22" s="6">
        <v>18</v>
      </c>
      <c r="B22" s="21" t="s">
        <v>69</v>
      </c>
      <c r="C22" s="22" t="s">
        <v>70</v>
      </c>
      <c r="D22" s="23">
        <v>44.0056</v>
      </c>
      <c r="E22" s="6">
        <v>628</v>
      </c>
      <c r="F22" s="6">
        <v>4324022.82</v>
      </c>
      <c r="G22" s="6">
        <v>119801.12</v>
      </c>
      <c r="H22" s="6">
        <v>2999395</v>
      </c>
      <c r="I22" s="6">
        <f t="shared" si="0"/>
        <v>3119196.12</v>
      </c>
      <c r="J22" s="40">
        <f>I22/F22</f>
        <v>0.721364398349776</v>
      </c>
      <c r="K22" s="6">
        <v>2215176.53</v>
      </c>
      <c r="L22" s="41">
        <v>8370</v>
      </c>
      <c r="M22" s="17">
        <f t="shared" si="1"/>
        <v>895649.59</v>
      </c>
      <c r="N22" s="38">
        <v>0.774302289383963</v>
      </c>
      <c r="O22" s="39">
        <v>0</v>
      </c>
      <c r="P22" s="6">
        <v>0</v>
      </c>
      <c r="Q22" s="42">
        <f t="shared" si="2"/>
        <v>693503.528022808</v>
      </c>
    </row>
    <row r="23" ht="18" customHeight="1" spans="1:17">
      <c r="A23" s="6">
        <v>19</v>
      </c>
      <c r="B23" s="21" t="s">
        <v>71</v>
      </c>
      <c r="C23" s="22" t="s">
        <v>72</v>
      </c>
      <c r="D23" s="23">
        <v>25.0106</v>
      </c>
      <c r="E23" s="6">
        <v>34</v>
      </c>
      <c r="F23" s="6">
        <v>26666.17</v>
      </c>
      <c r="G23" s="6">
        <v>20085.66</v>
      </c>
      <c r="H23" s="6">
        <v>0</v>
      </c>
      <c r="I23" s="6">
        <f t="shared" si="0"/>
        <v>20085.66</v>
      </c>
      <c r="J23" s="6" t="s">
        <v>73</v>
      </c>
      <c r="K23" s="6">
        <v>10064.82</v>
      </c>
      <c r="L23" s="6">
        <v>6814.66</v>
      </c>
      <c r="M23" s="17">
        <f t="shared" si="1"/>
        <v>3206.18</v>
      </c>
      <c r="N23" s="38">
        <v>0.761213459464568</v>
      </c>
      <c r="O23" s="39">
        <v>0</v>
      </c>
      <c r="P23" s="17">
        <v>0</v>
      </c>
      <c r="Q23" s="42">
        <f t="shared" si="2"/>
        <v>2440.58736946611</v>
      </c>
    </row>
    <row r="24" ht="18" customHeight="1" spans="1:17">
      <c r="A24" s="6">
        <v>20</v>
      </c>
      <c r="B24" s="21" t="s">
        <v>74</v>
      </c>
      <c r="C24" s="22" t="s">
        <v>75</v>
      </c>
      <c r="D24" s="23">
        <v>18.3918</v>
      </c>
      <c r="E24" s="6">
        <v>10</v>
      </c>
      <c r="F24" s="6">
        <v>48970</v>
      </c>
      <c r="G24" s="6">
        <v>48970</v>
      </c>
      <c r="H24" s="6">
        <v>0</v>
      </c>
      <c r="I24" s="6">
        <f t="shared" si="0"/>
        <v>48970</v>
      </c>
      <c r="J24" s="6" t="s">
        <v>76</v>
      </c>
      <c r="K24" s="6">
        <v>34538.2</v>
      </c>
      <c r="L24" s="6">
        <v>2374.58</v>
      </c>
      <c r="M24" s="17">
        <f t="shared" si="1"/>
        <v>12057.22</v>
      </c>
      <c r="N24" s="38">
        <v>0.765418983884531</v>
      </c>
      <c r="O24" s="39">
        <v>0</v>
      </c>
      <c r="P24" s="6">
        <v>0</v>
      </c>
      <c r="Q24" s="42">
        <f t="shared" si="2"/>
        <v>9228.82508087225</v>
      </c>
    </row>
    <row r="25" ht="18" customHeight="1" spans="1:17">
      <c r="A25" s="6">
        <v>21</v>
      </c>
      <c r="B25" s="21" t="s">
        <v>77</v>
      </c>
      <c r="C25" s="22" t="s">
        <v>78</v>
      </c>
      <c r="D25" s="23">
        <v>0.7729</v>
      </c>
      <c r="E25" s="6">
        <v>1</v>
      </c>
      <c r="F25" s="6">
        <v>2159.28</v>
      </c>
      <c r="G25" s="6">
        <v>1434.59</v>
      </c>
      <c r="H25" s="6">
        <v>0</v>
      </c>
      <c r="I25" s="6">
        <f t="shared" si="0"/>
        <v>1434.59</v>
      </c>
      <c r="J25" s="6" t="s">
        <v>79</v>
      </c>
      <c r="K25" s="6">
        <v>1274.43</v>
      </c>
      <c r="L25" s="6">
        <v>0</v>
      </c>
      <c r="M25" s="17">
        <f t="shared" si="1"/>
        <v>160.16</v>
      </c>
      <c r="N25" s="38">
        <v>0.789907055518186</v>
      </c>
      <c r="O25" s="39">
        <v>0</v>
      </c>
      <c r="P25" s="17">
        <v>0</v>
      </c>
      <c r="Q25" s="42">
        <f t="shared" si="2"/>
        <v>126.511514011793</v>
      </c>
    </row>
    <row r="26" ht="18" customHeight="1" spans="1:17">
      <c r="A26" s="25" t="s">
        <v>80</v>
      </c>
      <c r="B26" s="26"/>
      <c r="D26" s="23">
        <f t="shared" ref="D26:I26" si="3">SUM(D5:D25)</f>
        <v>39323.5511</v>
      </c>
      <c r="E26" s="6">
        <f t="shared" si="3"/>
        <v>36092</v>
      </c>
      <c r="F26" s="6">
        <f t="shared" si="3"/>
        <v>157408694.55</v>
      </c>
      <c r="G26" s="6">
        <f t="shared" si="3"/>
        <v>125361600.2</v>
      </c>
      <c r="H26" s="24">
        <f t="shared" si="3"/>
        <v>14541463.5396727</v>
      </c>
      <c r="I26" s="6">
        <f t="shared" si="3"/>
        <v>139903063.739673</v>
      </c>
      <c r="J26" s="40" t="s">
        <v>81</v>
      </c>
      <c r="K26" s="42">
        <f t="shared" ref="K26:M26" si="4">SUM(K5:K25)</f>
        <v>109459772.46</v>
      </c>
      <c r="L26" s="6">
        <f t="shared" si="4"/>
        <v>9477166.93</v>
      </c>
      <c r="M26" s="42">
        <f t="shared" si="4"/>
        <v>20966124.3496727</v>
      </c>
      <c r="N26" s="6" t="s">
        <v>81</v>
      </c>
      <c r="O26" s="39">
        <f>SUM(O5:O25)</f>
        <v>989515.63</v>
      </c>
      <c r="P26" s="6">
        <v>0</v>
      </c>
      <c r="Q26" s="42">
        <f>SUM(Q5:Q25)</f>
        <v>18791555.4632003</v>
      </c>
    </row>
    <row r="27" ht="18" customHeight="1" spans="1:17">
      <c r="A27" s="27">
        <v>22</v>
      </c>
      <c r="B27" s="28" t="s">
        <v>82</v>
      </c>
      <c r="C27" s="22" t="s">
        <v>83</v>
      </c>
      <c r="D27" s="23">
        <v>7500.3584</v>
      </c>
      <c r="E27" s="6">
        <v>10443</v>
      </c>
      <c r="F27" s="6">
        <v>25084829.87</v>
      </c>
      <c r="G27" s="6">
        <v>29143296.12</v>
      </c>
      <c r="H27" s="6">
        <v>0</v>
      </c>
      <c r="I27" s="6">
        <v>29143296.12</v>
      </c>
      <c r="J27" s="40">
        <v>1.1618</v>
      </c>
      <c r="K27" s="43">
        <v>24262077.9</v>
      </c>
      <c r="L27" s="6">
        <v>631603.12</v>
      </c>
      <c r="M27" s="6">
        <f t="shared" ref="M27:M32" si="5">I27-K27-L27</f>
        <v>4249615.1</v>
      </c>
      <c r="N27" s="38">
        <v>0.885488088308608</v>
      </c>
      <c r="O27" s="39">
        <v>0</v>
      </c>
      <c r="P27" s="6">
        <v>0</v>
      </c>
      <c r="Q27" s="42">
        <f t="shared" ref="Q27:Q32" si="6">M27*N27+O27-P27</f>
        <v>3762983.5509464</v>
      </c>
    </row>
    <row r="28" ht="18" customHeight="1" spans="1:17">
      <c r="A28" s="27">
        <v>23</v>
      </c>
      <c r="B28" s="28" t="s">
        <v>84</v>
      </c>
      <c r="C28" s="22" t="s">
        <v>85</v>
      </c>
      <c r="D28" s="23">
        <v>4585.1954</v>
      </c>
      <c r="E28" s="6">
        <v>7989</v>
      </c>
      <c r="F28" s="6">
        <v>18367285.91</v>
      </c>
      <c r="G28" s="6">
        <v>19112227.62</v>
      </c>
      <c r="H28" s="6">
        <v>0</v>
      </c>
      <c r="I28" s="6">
        <v>19112227.62</v>
      </c>
      <c r="J28" s="40">
        <v>1.0406</v>
      </c>
      <c r="K28" s="43">
        <v>15417601.45</v>
      </c>
      <c r="L28" s="6">
        <v>714774.16</v>
      </c>
      <c r="M28" s="6">
        <f t="shared" si="5"/>
        <v>2979852.01</v>
      </c>
      <c r="N28" s="38">
        <v>0.816051171855345</v>
      </c>
      <c r="O28" s="39">
        <v>43913.91</v>
      </c>
      <c r="P28" s="6">
        <v>0</v>
      </c>
      <c r="Q28" s="42">
        <f t="shared" si="6"/>
        <v>2475625.63471601</v>
      </c>
    </row>
    <row r="29" ht="18" customHeight="1" spans="1:17">
      <c r="A29" s="27">
        <v>24</v>
      </c>
      <c r="B29" s="28" t="s">
        <v>86</v>
      </c>
      <c r="C29" s="22" t="s">
        <v>87</v>
      </c>
      <c r="D29" s="23">
        <v>1401.5255</v>
      </c>
      <c r="E29" s="6">
        <v>1512</v>
      </c>
      <c r="F29" s="6">
        <v>4373154.79</v>
      </c>
      <c r="G29" s="6">
        <v>4484834.33</v>
      </c>
      <c r="H29" s="6">
        <v>0</v>
      </c>
      <c r="I29" s="6">
        <v>4484834.33</v>
      </c>
      <c r="J29" s="40">
        <v>1.0255</v>
      </c>
      <c r="K29" s="6">
        <v>3556196.14</v>
      </c>
      <c r="L29" s="6">
        <v>238132.75</v>
      </c>
      <c r="M29" s="6">
        <f t="shared" si="5"/>
        <v>690505.44</v>
      </c>
      <c r="N29" s="38">
        <v>0.791318254810596</v>
      </c>
      <c r="O29" s="39">
        <v>0</v>
      </c>
      <c r="P29" s="6">
        <v>610000</v>
      </c>
      <c r="Q29" s="42">
        <f t="shared" si="6"/>
        <v>-63590.4402819773</v>
      </c>
    </row>
    <row r="30" ht="18" customHeight="1" spans="1:17">
      <c r="A30" s="27">
        <v>25</v>
      </c>
      <c r="B30" s="28" t="s">
        <v>88</v>
      </c>
      <c r="C30" s="22" t="s">
        <v>89</v>
      </c>
      <c r="D30" s="23">
        <v>1054.1076</v>
      </c>
      <c r="E30" s="6">
        <v>1516</v>
      </c>
      <c r="F30" s="6">
        <v>2672071.47</v>
      </c>
      <c r="G30" s="6">
        <v>3162256.45</v>
      </c>
      <c r="H30" s="6">
        <v>0</v>
      </c>
      <c r="I30" s="6">
        <v>3162256.45</v>
      </c>
      <c r="J30" s="40">
        <v>1.1834</v>
      </c>
      <c r="K30" s="6">
        <v>1968330.79</v>
      </c>
      <c r="L30" s="6">
        <v>719486.6</v>
      </c>
      <c r="M30" s="6">
        <f t="shared" si="5"/>
        <v>474439.06</v>
      </c>
      <c r="N30" s="38">
        <v>0.743647914417408</v>
      </c>
      <c r="O30" s="39">
        <v>0</v>
      </c>
      <c r="P30" s="6">
        <v>112729.8</v>
      </c>
      <c r="Q30" s="42">
        <f t="shared" si="6"/>
        <v>240085.817487156</v>
      </c>
    </row>
    <row r="31" ht="18" customHeight="1" spans="1:17">
      <c r="A31" s="27">
        <v>26</v>
      </c>
      <c r="B31" s="28" t="s">
        <v>90</v>
      </c>
      <c r="C31" s="22" t="s">
        <v>91</v>
      </c>
      <c r="D31" s="23">
        <v>156.5557</v>
      </c>
      <c r="E31" s="6">
        <v>866</v>
      </c>
      <c r="F31" s="6">
        <v>8357868.66</v>
      </c>
      <c r="G31" s="6">
        <v>539533.74</v>
      </c>
      <c r="H31" s="24">
        <v>6445579.22769641</v>
      </c>
      <c r="I31" s="6">
        <v>6985112.96769641</v>
      </c>
      <c r="J31" s="40">
        <v>0.835752899674833</v>
      </c>
      <c r="K31" s="6">
        <v>6309625.53</v>
      </c>
      <c r="L31" s="44">
        <v>2156.71</v>
      </c>
      <c r="M31" s="6">
        <f t="shared" si="5"/>
        <v>673330.727696409</v>
      </c>
      <c r="N31" s="38">
        <v>0.812350256484714</v>
      </c>
      <c r="O31" s="39">
        <v>0</v>
      </c>
      <c r="P31" s="6">
        <v>0</v>
      </c>
      <c r="Q31" s="42">
        <f t="shared" si="6"/>
        <v>546980.389343217</v>
      </c>
    </row>
    <row r="32" ht="18" customHeight="1" spans="1:17">
      <c r="A32" s="27">
        <v>27</v>
      </c>
      <c r="B32" s="28" t="s">
        <v>92</v>
      </c>
      <c r="C32" s="22" t="s">
        <v>93</v>
      </c>
      <c r="D32" s="23">
        <v>185.6138</v>
      </c>
      <c r="E32" s="6">
        <v>269</v>
      </c>
      <c r="F32" s="6">
        <v>598704.87</v>
      </c>
      <c r="G32" s="6">
        <v>490104.59</v>
      </c>
      <c r="H32" s="6">
        <v>0</v>
      </c>
      <c r="I32" s="6">
        <v>490104.59</v>
      </c>
      <c r="J32" s="40">
        <v>0.8186</v>
      </c>
      <c r="K32" s="6">
        <v>414807.05</v>
      </c>
      <c r="L32" s="6">
        <v>0</v>
      </c>
      <c r="M32" s="6">
        <f t="shared" si="5"/>
        <v>75297.54</v>
      </c>
      <c r="N32" s="38">
        <v>0.891523924323292</v>
      </c>
      <c r="O32" s="39">
        <v>0</v>
      </c>
      <c r="P32" s="6">
        <v>0</v>
      </c>
      <c r="Q32" s="42">
        <f t="shared" si="6"/>
        <v>67129.5583526901</v>
      </c>
    </row>
    <row r="33" ht="18" customHeight="1" spans="1:17">
      <c r="A33" s="14" t="s">
        <v>94</v>
      </c>
      <c r="B33" s="29"/>
      <c r="C33" s="27"/>
      <c r="D33" s="23">
        <f t="shared" ref="D33:I33" si="7">SUM(D27:D32)</f>
        <v>14883.3564</v>
      </c>
      <c r="E33" s="6">
        <f t="shared" si="7"/>
        <v>22595</v>
      </c>
      <c r="F33" s="6">
        <f t="shared" si="7"/>
        <v>59453915.57</v>
      </c>
      <c r="G33" s="6">
        <f t="shared" si="7"/>
        <v>56932252.85</v>
      </c>
      <c r="H33" s="24">
        <f t="shared" si="7"/>
        <v>6445579.22769641</v>
      </c>
      <c r="I33" s="6">
        <f t="shared" si="7"/>
        <v>63377832.0776964</v>
      </c>
      <c r="J33" s="40" t="s">
        <v>81</v>
      </c>
      <c r="K33" s="42">
        <f t="shared" ref="K33:M33" si="8">SUM(K27:K32)</f>
        <v>51928638.86</v>
      </c>
      <c r="L33" s="6">
        <f t="shared" si="8"/>
        <v>2306153.34</v>
      </c>
      <c r="M33" s="6">
        <f t="shared" si="8"/>
        <v>9143039.87769641</v>
      </c>
      <c r="N33" s="38" t="s">
        <v>81</v>
      </c>
      <c r="O33" s="39">
        <f t="shared" ref="O33:Q33" si="9">SUM(O27:O32)</f>
        <v>43913.91</v>
      </c>
      <c r="P33" s="6">
        <f t="shared" si="9"/>
        <v>722729.8</v>
      </c>
      <c r="Q33" s="42">
        <f t="shared" si="9"/>
        <v>7029214.51056349</v>
      </c>
    </row>
    <row r="34" ht="18" customHeight="1" spans="1:17">
      <c r="A34" s="27">
        <v>28</v>
      </c>
      <c r="B34" s="28" t="s">
        <v>95</v>
      </c>
      <c r="C34" s="22" t="s">
        <v>96</v>
      </c>
      <c r="D34" s="23">
        <v>16058.7834</v>
      </c>
      <c r="E34" s="6">
        <v>20235</v>
      </c>
      <c r="F34" s="6">
        <v>70586629.33</v>
      </c>
      <c r="G34" s="6">
        <v>64480179.73</v>
      </c>
      <c r="H34" s="6">
        <v>0</v>
      </c>
      <c r="I34" s="6">
        <v>64480179.73</v>
      </c>
      <c r="J34" s="6" t="s">
        <v>97</v>
      </c>
      <c r="K34" s="6">
        <v>53406805.13</v>
      </c>
      <c r="L34" s="6">
        <v>1696058.2</v>
      </c>
      <c r="M34" s="6">
        <f>I34-K34-L34</f>
        <v>9377316.39999999</v>
      </c>
      <c r="N34" s="38">
        <v>0.822618735912029</v>
      </c>
      <c r="O34" s="39">
        <v>15376.02</v>
      </c>
      <c r="P34" s="6">
        <v>0</v>
      </c>
      <c r="Q34" s="42">
        <f>M34*N34+O34-P34</f>
        <v>7729332.18321513</v>
      </c>
    </row>
    <row r="35" ht="18" customHeight="1" spans="1:17">
      <c r="A35" s="27">
        <v>29</v>
      </c>
      <c r="B35" s="28" t="s">
        <v>98</v>
      </c>
      <c r="C35" s="22" t="s">
        <v>99</v>
      </c>
      <c r="D35" s="23">
        <v>4929.4524</v>
      </c>
      <c r="E35" s="6">
        <v>6771</v>
      </c>
      <c r="F35" s="6">
        <v>20825493.64</v>
      </c>
      <c r="G35" s="6">
        <v>21780539.27</v>
      </c>
      <c r="H35" s="6">
        <v>0</v>
      </c>
      <c r="I35" s="6">
        <v>21780539.27</v>
      </c>
      <c r="J35" s="6" t="s">
        <v>100</v>
      </c>
      <c r="K35" s="6">
        <v>18058371.47</v>
      </c>
      <c r="L35" s="6">
        <v>371061.47</v>
      </c>
      <c r="M35" s="6">
        <f t="shared" ref="M35:M44" si="10">I35-K35-L35</f>
        <v>3351106.33</v>
      </c>
      <c r="N35" s="38">
        <v>0.82507762762356</v>
      </c>
      <c r="O35" s="39">
        <v>0</v>
      </c>
      <c r="P35" s="6">
        <v>0</v>
      </c>
      <c r="Q35" s="42">
        <f t="shared" ref="Q35:Q50" si="11">M35*N35+O35-P35</f>
        <v>2764922.8606707</v>
      </c>
    </row>
    <row r="36" ht="18" customHeight="1" spans="1:17">
      <c r="A36" s="27">
        <v>30</v>
      </c>
      <c r="B36" s="28" t="s">
        <v>101</v>
      </c>
      <c r="C36" s="22" t="s">
        <v>102</v>
      </c>
      <c r="D36" s="23">
        <v>243.0229</v>
      </c>
      <c r="E36" s="6">
        <v>334</v>
      </c>
      <c r="F36" s="6">
        <v>538647.64</v>
      </c>
      <c r="G36" s="6">
        <v>538647.64</v>
      </c>
      <c r="H36" s="6">
        <v>0</v>
      </c>
      <c r="I36" s="6">
        <v>538647.64</v>
      </c>
      <c r="J36" s="6" t="s">
        <v>76</v>
      </c>
      <c r="K36" s="6">
        <v>468612.75</v>
      </c>
      <c r="L36" s="6">
        <v>16170.04</v>
      </c>
      <c r="M36" s="6">
        <f t="shared" si="10"/>
        <v>53864.85</v>
      </c>
      <c r="N36" s="38">
        <v>0.761468724030714</v>
      </c>
      <c r="O36" s="39">
        <v>0</v>
      </c>
      <c r="P36" s="6">
        <v>0</v>
      </c>
      <c r="Q36" s="42">
        <f t="shared" si="11"/>
        <v>41016.3985996058</v>
      </c>
    </row>
    <row r="37" ht="18" customHeight="1" spans="1:17">
      <c r="A37" s="27">
        <v>31</v>
      </c>
      <c r="B37" s="28" t="s">
        <v>103</v>
      </c>
      <c r="C37" s="22" t="s">
        <v>104</v>
      </c>
      <c r="D37" s="23">
        <v>960.3614</v>
      </c>
      <c r="E37" s="6">
        <v>1279</v>
      </c>
      <c r="F37" s="6">
        <v>2334956.95</v>
      </c>
      <c r="G37" s="6">
        <v>2146344.13</v>
      </c>
      <c r="H37" s="6">
        <v>0</v>
      </c>
      <c r="I37" s="6">
        <v>2146344.13</v>
      </c>
      <c r="J37" s="6" t="s">
        <v>105</v>
      </c>
      <c r="K37" s="6">
        <v>1746396.28</v>
      </c>
      <c r="L37" s="6">
        <v>93339.95</v>
      </c>
      <c r="M37" s="6">
        <f t="shared" si="10"/>
        <v>306607.9</v>
      </c>
      <c r="N37" s="38">
        <v>0.858830612600705</v>
      </c>
      <c r="O37" s="39">
        <v>0</v>
      </c>
      <c r="P37" s="6">
        <v>0</v>
      </c>
      <c r="Q37" s="42">
        <f t="shared" si="11"/>
        <v>263324.250585216</v>
      </c>
    </row>
    <row r="38" ht="18" customHeight="1" spans="1:17">
      <c r="A38" s="27">
        <v>32</v>
      </c>
      <c r="B38" s="28" t="s">
        <v>106</v>
      </c>
      <c r="C38" s="22" t="s">
        <v>107</v>
      </c>
      <c r="D38" s="23">
        <v>50.107</v>
      </c>
      <c r="E38" s="6">
        <v>1204</v>
      </c>
      <c r="F38" s="6">
        <v>18573171.66</v>
      </c>
      <c r="G38" s="6">
        <v>105991.17</v>
      </c>
      <c r="H38" s="24">
        <v>14563592.8753181</v>
      </c>
      <c r="I38" s="6">
        <v>14669584.0453181</v>
      </c>
      <c r="J38" s="40">
        <v>0.789826547337155</v>
      </c>
      <c r="K38" s="6">
        <v>16027835.64</v>
      </c>
      <c r="L38" s="41">
        <v>448815.17</v>
      </c>
      <c r="M38" s="6">
        <f t="shared" si="10"/>
        <v>-1807066.7646819</v>
      </c>
      <c r="N38" s="38">
        <v>0.789329927006584</v>
      </c>
      <c r="O38" s="39">
        <v>0</v>
      </c>
      <c r="P38" s="6">
        <v>0</v>
      </c>
      <c r="Q38" s="42">
        <f t="shared" si="11"/>
        <v>-1426371.87746239</v>
      </c>
    </row>
    <row r="39" ht="18" customHeight="1" spans="1:17">
      <c r="A39" s="27">
        <v>33</v>
      </c>
      <c r="B39" s="28" t="s">
        <v>108</v>
      </c>
      <c r="C39" s="22" t="s">
        <v>109</v>
      </c>
      <c r="D39" s="23">
        <v>838.0935</v>
      </c>
      <c r="E39" s="6">
        <v>1164</v>
      </c>
      <c r="F39" s="6">
        <v>2355955.72</v>
      </c>
      <c r="G39" s="6">
        <v>2071868.14</v>
      </c>
      <c r="H39" s="6">
        <v>0</v>
      </c>
      <c r="I39" s="6">
        <v>2071868.14</v>
      </c>
      <c r="J39" s="6" t="s">
        <v>110</v>
      </c>
      <c r="K39" s="6">
        <v>1739140.1</v>
      </c>
      <c r="L39" s="6">
        <v>50200.63</v>
      </c>
      <c r="M39" s="6">
        <f t="shared" si="10"/>
        <v>282527.41</v>
      </c>
      <c r="N39" s="38">
        <v>0.824547715108459</v>
      </c>
      <c r="O39" s="39">
        <v>0</v>
      </c>
      <c r="P39" s="6">
        <v>0</v>
      </c>
      <c r="Q39" s="42">
        <f t="shared" si="11"/>
        <v>232957.330371011</v>
      </c>
    </row>
    <row r="40" ht="18" customHeight="1" spans="1:17">
      <c r="A40" s="27">
        <v>34</v>
      </c>
      <c r="B40" s="28" t="s">
        <v>111</v>
      </c>
      <c r="C40" s="22" t="s">
        <v>112</v>
      </c>
      <c r="D40" s="23">
        <v>66.7071</v>
      </c>
      <c r="E40" s="6">
        <v>101</v>
      </c>
      <c r="F40" s="6">
        <v>150454.57</v>
      </c>
      <c r="G40" s="6">
        <v>117667.55</v>
      </c>
      <c r="H40" s="6">
        <v>0</v>
      </c>
      <c r="I40" s="6">
        <v>117667.55</v>
      </c>
      <c r="J40" s="6" t="s">
        <v>113</v>
      </c>
      <c r="K40" s="6">
        <v>79843.8</v>
      </c>
      <c r="L40" s="6">
        <v>21002.28</v>
      </c>
      <c r="M40" s="6">
        <f t="shared" si="10"/>
        <v>16821.47</v>
      </c>
      <c r="N40" s="38">
        <v>0.816891765231078</v>
      </c>
      <c r="O40" s="39">
        <v>0</v>
      </c>
      <c r="P40" s="6">
        <v>0</v>
      </c>
      <c r="Q40" s="42">
        <f t="shared" si="11"/>
        <v>13741.3203220816</v>
      </c>
    </row>
    <row r="41" ht="18" customHeight="1" spans="1:17">
      <c r="A41" s="27">
        <v>35</v>
      </c>
      <c r="B41" s="28" t="s">
        <v>114</v>
      </c>
      <c r="C41" s="22" t="s">
        <v>115</v>
      </c>
      <c r="D41" s="23">
        <v>385.4455</v>
      </c>
      <c r="E41" s="6">
        <v>787</v>
      </c>
      <c r="F41" s="6">
        <v>746679.12</v>
      </c>
      <c r="G41" s="6">
        <v>688896.13</v>
      </c>
      <c r="H41" s="6">
        <v>0</v>
      </c>
      <c r="I41" s="6">
        <v>688896.13</v>
      </c>
      <c r="J41" s="6" t="s">
        <v>116</v>
      </c>
      <c r="K41" s="6">
        <v>582957.09</v>
      </c>
      <c r="L41" s="6">
        <v>33915.59</v>
      </c>
      <c r="M41" s="6">
        <f t="shared" si="10"/>
        <v>72023.45</v>
      </c>
      <c r="N41" s="6">
        <v>1</v>
      </c>
      <c r="O41" s="39">
        <v>0</v>
      </c>
      <c r="P41" s="6">
        <v>0</v>
      </c>
      <c r="Q41" s="42">
        <f t="shared" si="11"/>
        <v>72023.45</v>
      </c>
    </row>
    <row r="42" ht="18" customHeight="1" spans="1:17">
      <c r="A42" s="6">
        <v>36</v>
      </c>
      <c r="B42" s="21" t="s">
        <v>117</v>
      </c>
      <c r="C42" s="22" t="s">
        <v>118</v>
      </c>
      <c r="D42" s="23">
        <v>81.9021</v>
      </c>
      <c r="E42" s="6">
        <v>139</v>
      </c>
      <c r="F42" s="6">
        <v>142700.59</v>
      </c>
      <c r="G42" s="6">
        <v>142700.59</v>
      </c>
      <c r="H42" s="6">
        <v>0</v>
      </c>
      <c r="I42" s="6">
        <v>142700.59</v>
      </c>
      <c r="J42" s="6" t="s">
        <v>76</v>
      </c>
      <c r="K42" s="6">
        <v>118013.89</v>
      </c>
      <c r="L42" s="6">
        <v>3366.87</v>
      </c>
      <c r="M42" s="6">
        <f t="shared" si="10"/>
        <v>21319.83</v>
      </c>
      <c r="N42" s="6">
        <v>1</v>
      </c>
      <c r="O42" s="39">
        <v>0</v>
      </c>
      <c r="P42" s="6">
        <v>0</v>
      </c>
      <c r="Q42" s="42">
        <f t="shared" si="11"/>
        <v>21319.83</v>
      </c>
    </row>
    <row r="43" ht="18" customHeight="1" spans="1:17">
      <c r="A43" s="6">
        <v>37</v>
      </c>
      <c r="B43" s="21" t="s">
        <v>119</v>
      </c>
      <c r="C43" s="22" t="s">
        <v>120</v>
      </c>
      <c r="D43" s="23">
        <v>33.1866</v>
      </c>
      <c r="E43" s="6">
        <v>53</v>
      </c>
      <c r="F43" s="6">
        <v>41553.41</v>
      </c>
      <c r="G43" s="6">
        <v>41553.41</v>
      </c>
      <c r="H43" s="6">
        <v>0</v>
      </c>
      <c r="I43" s="6">
        <v>41553.41</v>
      </c>
      <c r="J43" s="6" t="s">
        <v>76</v>
      </c>
      <c r="K43" s="6">
        <v>35632.1</v>
      </c>
      <c r="L43" s="6">
        <v>1305.86</v>
      </c>
      <c r="M43" s="6">
        <f t="shared" si="10"/>
        <v>4615.45000000001</v>
      </c>
      <c r="N43" s="6">
        <v>1</v>
      </c>
      <c r="O43" s="39">
        <v>0</v>
      </c>
      <c r="P43" s="6">
        <v>0</v>
      </c>
      <c r="Q43" s="42">
        <f t="shared" si="11"/>
        <v>4615.45000000001</v>
      </c>
    </row>
    <row r="44" ht="18" customHeight="1" spans="1:17">
      <c r="A44" s="6">
        <v>38</v>
      </c>
      <c r="B44" s="21" t="s">
        <v>121</v>
      </c>
      <c r="C44" s="22" t="s">
        <v>122</v>
      </c>
      <c r="D44" s="23">
        <v>11.7334</v>
      </c>
      <c r="E44" s="6">
        <v>19</v>
      </c>
      <c r="F44" s="6">
        <v>10573.41</v>
      </c>
      <c r="G44" s="6">
        <v>10573.41</v>
      </c>
      <c r="H44" s="6">
        <v>0</v>
      </c>
      <c r="I44" s="6">
        <v>10573.41</v>
      </c>
      <c r="J44" s="6" t="s">
        <v>76</v>
      </c>
      <c r="K44" s="6">
        <v>8934.08</v>
      </c>
      <c r="L44" s="6">
        <v>12.79</v>
      </c>
      <c r="M44" s="6">
        <f t="shared" si="10"/>
        <v>1626.54</v>
      </c>
      <c r="N44" s="6">
        <v>1</v>
      </c>
      <c r="O44" s="39">
        <v>0</v>
      </c>
      <c r="P44" s="6">
        <v>0</v>
      </c>
      <c r="Q44" s="42">
        <f t="shared" si="11"/>
        <v>1626.54</v>
      </c>
    </row>
    <row r="45" ht="18" customHeight="1" spans="1:17">
      <c r="A45" s="6">
        <v>39</v>
      </c>
      <c r="B45" s="21" t="s">
        <v>123</v>
      </c>
      <c r="C45" s="22" t="s">
        <v>124</v>
      </c>
      <c r="D45" s="23">
        <v>11.5632</v>
      </c>
      <c r="E45" s="6">
        <v>18</v>
      </c>
      <c r="F45" s="6">
        <v>10207.68</v>
      </c>
      <c r="G45" s="6">
        <v>10207.68</v>
      </c>
      <c r="H45" s="6">
        <v>0</v>
      </c>
      <c r="I45" s="6">
        <v>10207.68</v>
      </c>
      <c r="J45" s="6" t="s">
        <v>76</v>
      </c>
      <c r="K45" s="6">
        <v>9186.88</v>
      </c>
      <c r="L45" s="6">
        <v>0</v>
      </c>
      <c r="M45" s="6">
        <f t="shared" ref="M45:M50" si="12">I45-K45-L45</f>
        <v>1020.8</v>
      </c>
      <c r="N45" s="6">
        <v>1</v>
      </c>
      <c r="O45" s="39">
        <v>0</v>
      </c>
      <c r="P45" s="6">
        <v>0</v>
      </c>
      <c r="Q45" s="42">
        <f t="shared" si="11"/>
        <v>1020.8</v>
      </c>
    </row>
    <row r="46" ht="18" customHeight="1" spans="1:17">
      <c r="A46" s="6">
        <v>40</v>
      </c>
      <c r="B46" s="21" t="s">
        <v>125</v>
      </c>
      <c r="C46" s="22" t="s">
        <v>126</v>
      </c>
      <c r="D46" s="23">
        <v>5.8334</v>
      </c>
      <c r="E46" s="6">
        <v>5</v>
      </c>
      <c r="F46" s="6">
        <v>3894.59</v>
      </c>
      <c r="G46" s="6">
        <v>3894.59</v>
      </c>
      <c r="H46" s="6">
        <v>0</v>
      </c>
      <c r="I46" s="6">
        <v>3894.59</v>
      </c>
      <c r="J46" s="6" t="s">
        <v>76</v>
      </c>
      <c r="K46" s="6">
        <v>3149.16</v>
      </c>
      <c r="L46" s="6">
        <v>355.97</v>
      </c>
      <c r="M46" s="6">
        <f t="shared" si="12"/>
        <v>389.46</v>
      </c>
      <c r="N46" s="6">
        <v>1</v>
      </c>
      <c r="O46" s="39">
        <v>0</v>
      </c>
      <c r="P46" s="6">
        <v>0</v>
      </c>
      <c r="Q46" s="42">
        <f t="shared" si="11"/>
        <v>389.46</v>
      </c>
    </row>
    <row r="47" ht="18" customHeight="1" spans="1:17">
      <c r="A47" s="6">
        <v>41</v>
      </c>
      <c r="B47" s="21" t="s">
        <v>127</v>
      </c>
      <c r="C47" s="22" t="s">
        <v>128</v>
      </c>
      <c r="D47" s="23">
        <v>2.5696</v>
      </c>
      <c r="E47" s="6">
        <v>4</v>
      </c>
      <c r="F47" s="6">
        <v>2095.24</v>
      </c>
      <c r="G47" s="6">
        <v>2095.24</v>
      </c>
      <c r="H47" s="6">
        <v>0</v>
      </c>
      <c r="I47" s="6">
        <v>2095.24</v>
      </c>
      <c r="J47" s="6" t="s">
        <v>76</v>
      </c>
      <c r="K47" s="6">
        <v>1885.71</v>
      </c>
      <c r="L47" s="6">
        <v>0</v>
      </c>
      <c r="M47" s="6">
        <f t="shared" si="12"/>
        <v>209.53</v>
      </c>
      <c r="N47" s="6">
        <v>1</v>
      </c>
      <c r="O47" s="39">
        <v>0</v>
      </c>
      <c r="P47" s="6">
        <v>0</v>
      </c>
      <c r="Q47" s="42">
        <f t="shared" si="11"/>
        <v>209.53</v>
      </c>
    </row>
    <row r="48" ht="18" customHeight="1" spans="1:17">
      <c r="A48" s="6">
        <v>42</v>
      </c>
      <c r="B48" s="21" t="s">
        <v>129</v>
      </c>
      <c r="C48" s="22" t="s">
        <v>130</v>
      </c>
      <c r="D48" s="23">
        <v>1.1446</v>
      </c>
      <c r="E48" s="6">
        <v>2</v>
      </c>
      <c r="F48" s="6">
        <v>503.55</v>
      </c>
      <c r="G48" s="6">
        <v>503.55</v>
      </c>
      <c r="H48" s="6">
        <v>0</v>
      </c>
      <c r="I48" s="6">
        <v>503.55</v>
      </c>
      <c r="J48" s="6" t="s">
        <v>76</v>
      </c>
      <c r="K48" s="6">
        <v>453.19</v>
      </c>
      <c r="L48" s="6">
        <v>0</v>
      </c>
      <c r="M48" s="6">
        <f t="shared" si="12"/>
        <v>50.36</v>
      </c>
      <c r="N48" s="6">
        <v>1</v>
      </c>
      <c r="O48" s="39">
        <v>0</v>
      </c>
      <c r="P48" s="6">
        <v>0</v>
      </c>
      <c r="Q48" s="42">
        <f t="shared" si="11"/>
        <v>50.36</v>
      </c>
    </row>
    <row r="49" ht="18" customHeight="1" spans="1:17">
      <c r="A49" s="6">
        <v>43</v>
      </c>
      <c r="B49" s="21" t="s">
        <v>131</v>
      </c>
      <c r="C49" s="22" t="s">
        <v>132</v>
      </c>
      <c r="D49" s="23">
        <v>0.6424</v>
      </c>
      <c r="E49" s="6">
        <v>1</v>
      </c>
      <c r="F49" s="6">
        <v>426.93</v>
      </c>
      <c r="G49" s="6">
        <v>426.93</v>
      </c>
      <c r="H49" s="6">
        <v>0</v>
      </c>
      <c r="I49" s="6">
        <v>426.93</v>
      </c>
      <c r="J49" s="6" t="s">
        <v>76</v>
      </c>
      <c r="K49" s="6">
        <v>365.28</v>
      </c>
      <c r="L49" s="6">
        <v>18.96</v>
      </c>
      <c r="M49" s="6">
        <f t="shared" si="12"/>
        <v>42.69</v>
      </c>
      <c r="N49" s="6">
        <v>1</v>
      </c>
      <c r="O49" s="39">
        <v>0</v>
      </c>
      <c r="P49" s="6">
        <v>0</v>
      </c>
      <c r="Q49" s="42">
        <f t="shared" si="11"/>
        <v>42.69</v>
      </c>
    </row>
    <row r="50" ht="18" customHeight="1" spans="1:17">
      <c r="A50" s="6">
        <v>44</v>
      </c>
      <c r="B50" s="21" t="s">
        <v>133</v>
      </c>
      <c r="C50" s="22" t="s">
        <v>134</v>
      </c>
      <c r="D50" s="23">
        <v>0.591</v>
      </c>
      <c r="E50" s="6">
        <v>1</v>
      </c>
      <c r="F50" s="6">
        <v>103.58</v>
      </c>
      <c r="G50" s="6">
        <v>103.58</v>
      </c>
      <c r="H50" s="6">
        <v>0</v>
      </c>
      <c r="I50" s="6">
        <v>103.58</v>
      </c>
      <c r="J50" s="6" t="s">
        <v>76</v>
      </c>
      <c r="K50" s="6">
        <v>93.22</v>
      </c>
      <c r="L50" s="6">
        <v>0</v>
      </c>
      <c r="M50" s="6">
        <f t="shared" si="12"/>
        <v>10.36</v>
      </c>
      <c r="N50" s="6">
        <v>1</v>
      </c>
      <c r="O50" s="39">
        <v>0</v>
      </c>
      <c r="P50" s="6">
        <v>0</v>
      </c>
      <c r="Q50" s="42">
        <f t="shared" si="11"/>
        <v>10.36</v>
      </c>
    </row>
    <row r="51" ht="18" customHeight="1" spans="1:17">
      <c r="A51" s="30" t="s">
        <v>80</v>
      </c>
      <c r="B51" s="31"/>
      <c r="C51" s="32"/>
      <c r="D51" s="33">
        <f t="shared" ref="D51:I51" si="13">SUM(D34:D50)</f>
        <v>23681.1395</v>
      </c>
      <c r="E51" s="32">
        <f t="shared" si="13"/>
        <v>32117</v>
      </c>
      <c r="F51" s="32">
        <f t="shared" si="13"/>
        <v>116324047.61</v>
      </c>
      <c r="G51" s="32">
        <f t="shared" si="13"/>
        <v>92142192.74</v>
      </c>
      <c r="H51" s="34">
        <f t="shared" si="13"/>
        <v>14563592.8753181</v>
      </c>
      <c r="I51" s="32">
        <f t="shared" si="13"/>
        <v>106705785.615318</v>
      </c>
      <c r="J51" s="45" t="s">
        <v>81</v>
      </c>
      <c r="K51" s="46">
        <f t="shared" ref="K51:M51" si="14">SUM(K34:K50)</f>
        <v>92287675.77</v>
      </c>
      <c r="L51" s="32">
        <f t="shared" si="14"/>
        <v>2735623.78</v>
      </c>
      <c r="M51" s="32">
        <f t="shared" si="14"/>
        <v>11682486.0653181</v>
      </c>
      <c r="N51" s="32" t="s">
        <v>81</v>
      </c>
      <c r="O51" s="47">
        <f>SUM(O34:O50)</f>
        <v>15376.02</v>
      </c>
      <c r="P51" s="6">
        <v>0</v>
      </c>
      <c r="Q51" s="42">
        <f>SUM(Q34:Q50)</f>
        <v>9720230.93630135</v>
      </c>
    </row>
    <row r="52" s="3" customFormat="1" ht="18" customHeight="1" spans="1:53">
      <c r="A52" s="25" t="s">
        <v>135</v>
      </c>
      <c r="B52" s="25"/>
      <c r="C52" s="6"/>
      <c r="D52" s="6">
        <f t="shared" ref="D52:I52" si="15">D26+D33+D51</f>
        <v>77888.047</v>
      </c>
      <c r="E52" s="6">
        <f t="shared" si="15"/>
        <v>90804</v>
      </c>
      <c r="F52" s="6">
        <f t="shared" si="15"/>
        <v>333186657.73</v>
      </c>
      <c r="G52" s="6">
        <f t="shared" si="15"/>
        <v>274436045.79</v>
      </c>
      <c r="H52" s="24">
        <f t="shared" si="15"/>
        <v>35550635.6426872</v>
      </c>
      <c r="I52" s="6">
        <f t="shared" si="15"/>
        <v>309986681.432687</v>
      </c>
      <c r="J52" s="6" t="s">
        <v>81</v>
      </c>
      <c r="K52" s="6">
        <f t="shared" ref="K52:M52" si="16">K26+K33+K51</f>
        <v>253676087.09</v>
      </c>
      <c r="L52" s="6">
        <f t="shared" si="16"/>
        <v>14518944.05</v>
      </c>
      <c r="M52" s="6">
        <f t="shared" si="16"/>
        <v>41791650.2926872</v>
      </c>
      <c r="N52" s="6" t="s">
        <v>81</v>
      </c>
      <c r="O52" s="6">
        <f t="shared" ref="O52:Q52" si="17">O26+O33+O51</f>
        <v>1048805.56</v>
      </c>
      <c r="P52" s="6">
        <f t="shared" si="17"/>
        <v>722729.8</v>
      </c>
      <c r="Q52" s="42">
        <f t="shared" si="17"/>
        <v>35541000.9100651</v>
      </c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52"/>
    </row>
    <row r="53" s="4" customFormat="1" spans="1:17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</row>
    <row r="54" s="4" customFormat="1" spans="1:17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</row>
    <row r="55" s="4" customFormat="1" spans="1:17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</row>
    <row r="56" s="4" customFormat="1" spans="1:17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</row>
    <row r="57" s="4" customFormat="1" spans="1:17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</row>
    <row r="58" s="4" customFormat="1" spans="1:17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</row>
    <row r="59" s="4" customFormat="1" spans="1:17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</row>
    <row r="60" s="4" customFormat="1" spans="1:17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</row>
    <row r="61" s="4" customFormat="1" spans="1:17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</row>
    <row r="62" s="4" customFormat="1" spans="1:17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</row>
    <row r="63" s="4" customFormat="1" spans="1:17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</row>
    <row r="64" s="4" customFormat="1" spans="1:17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</row>
    <row r="65" s="4" customFormat="1" spans="1:17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</row>
    <row r="66" s="4" customFormat="1" spans="1:17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</row>
    <row r="67" s="4" customFormat="1" spans="1:17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</row>
    <row r="68" s="4" customFormat="1" spans="1:17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</row>
    <row r="69" s="4" customFormat="1" spans="1:17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</row>
    <row r="70" s="4" customFormat="1" spans="1:17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</row>
    <row r="71" s="4" customFormat="1" spans="1:17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</row>
    <row r="72" s="4" customFormat="1" spans="1:17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</row>
    <row r="73" s="4" customFormat="1" spans="1:17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</row>
    <row r="74" s="4" customFormat="1" spans="1:17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</row>
    <row r="75" s="4" customFormat="1" spans="1:17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</row>
    <row r="76" s="4" customFormat="1" spans="1:17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</row>
    <row r="77" s="4" customFormat="1" spans="1:17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</row>
    <row r="78" s="4" customFormat="1" spans="1:17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</row>
    <row r="79" s="4" customFormat="1" spans="1:17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</row>
    <row r="80" s="4" customFormat="1" spans="1:17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</row>
    <row r="81" s="4" customFormat="1" spans="1:17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</row>
    <row r="82" s="4" customFormat="1" spans="1:17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</row>
    <row r="83" s="4" customFormat="1" spans="1:17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</row>
    <row r="84" s="4" customFormat="1" spans="1:17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</row>
    <row r="85" s="4" customFormat="1" spans="1:17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</row>
    <row r="86" s="4" customFormat="1" spans="1:17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</row>
    <row r="87" s="4" customFormat="1" spans="1:17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</row>
    <row r="88" s="4" customFormat="1" spans="1:17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</row>
    <row r="89" s="4" customFormat="1" spans="1:17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</row>
    <row r="90" s="4" customFormat="1" spans="1:17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</row>
    <row r="91" s="4" customFormat="1" spans="1:17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</row>
    <row r="92" s="4" customFormat="1" spans="1:17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</row>
    <row r="93" s="4" customFormat="1" spans="1:17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</row>
    <row r="94" s="4" customFormat="1" spans="1:17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</row>
    <row r="95" s="4" customFormat="1" spans="1:17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</row>
    <row r="96" s="4" customFormat="1" spans="1:17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</row>
    <row r="97" s="4" customFormat="1" spans="1:17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</row>
    <row r="98" s="4" customFormat="1" spans="1:17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</row>
    <row r="99" s="4" customFormat="1" spans="1:17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</row>
    <row r="100" s="4" customFormat="1" spans="1:17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</row>
    <row r="101" s="4" customFormat="1" spans="1:17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</row>
    <row r="102" s="4" customFormat="1" spans="1:17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</row>
    <row r="103" s="4" customFormat="1" spans="1:17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</row>
    <row r="104" s="4" customFormat="1" spans="1:17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</row>
    <row r="105" s="4" customFormat="1" spans="1:17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</row>
    <row r="106" s="4" customFormat="1" spans="1:17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</row>
    <row r="107" s="4" customFormat="1" spans="1:17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</row>
    <row r="108" s="4" customFormat="1" spans="1:17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</row>
    <row r="109" s="4" customFormat="1" spans="1:17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</row>
    <row r="110" s="4" customFormat="1" spans="1:17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</row>
    <row r="111" s="4" customFormat="1" spans="1:17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</row>
    <row r="112" s="4" customFormat="1" spans="1:17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</row>
    <row r="113" s="4" customFormat="1" spans="1:17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</row>
    <row r="114" s="4" customFormat="1" spans="1:17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</row>
    <row r="115" s="4" customFormat="1" spans="1:17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</row>
    <row r="116" s="4" customFormat="1" spans="1:17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</row>
    <row r="117" s="4" customFormat="1" spans="1:17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</row>
    <row r="118" s="4" customFormat="1" spans="1:17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</row>
    <row r="119" s="4" customFormat="1" spans="1:17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</row>
    <row r="120" s="4" customFormat="1" spans="1:17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</row>
    <row r="121" s="4" customFormat="1" spans="1:17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</row>
    <row r="122" s="4" customFormat="1" spans="1:17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</row>
    <row r="123" s="4" customFormat="1" spans="1:17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</row>
    <row r="124" s="4" customFormat="1" spans="1:17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</row>
    <row r="125" s="4" customFormat="1" spans="1:17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</row>
    <row r="126" s="4" customFormat="1" spans="1:17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</row>
    <row r="127" s="4" customFormat="1" spans="1:17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</row>
    <row r="128" s="4" customFormat="1" spans="1:17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</row>
    <row r="129" s="4" customFormat="1" spans="1:17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</row>
    <row r="130" s="4" customFormat="1" spans="1:17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</row>
    <row r="131" s="4" customFormat="1" spans="1:17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</row>
    <row r="132" s="4" customFormat="1" spans="1:17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</row>
    <row r="133" s="4" customFormat="1" spans="1:17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</row>
    <row r="134" s="4" customFormat="1" spans="1:17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</row>
    <row r="135" s="4" customFormat="1" spans="1:17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</row>
    <row r="136" s="4" customFormat="1" spans="1:17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</row>
    <row r="137" s="4" customFormat="1" spans="1:17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</row>
    <row r="138" s="4" customFormat="1" spans="1:17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</row>
    <row r="139" s="4" customFormat="1" spans="1:17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</row>
    <row r="140" s="4" customFormat="1" spans="1:17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</row>
    <row r="141" s="4" customFormat="1" spans="1:17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</row>
    <row r="142" s="4" customFormat="1" spans="1:17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</row>
    <row r="143" s="4" customFormat="1" spans="1:17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</row>
    <row r="144" s="4" customFormat="1" spans="1:17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</row>
    <row r="145" s="4" customFormat="1" spans="1:17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</row>
    <row r="146" s="4" customFormat="1" spans="1:17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</row>
    <row r="147" s="4" customFormat="1" spans="1:17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</row>
    <row r="148" s="4" customFormat="1" spans="1:17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</row>
    <row r="149" s="4" customFormat="1" spans="1:17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</row>
    <row r="150" s="4" customFormat="1" spans="1:17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</row>
    <row r="151" s="4" customFormat="1" spans="1:17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</row>
    <row r="152" s="4" customFormat="1" spans="1:17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</row>
    <row r="153" s="4" customFormat="1" spans="1:17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</row>
    <row r="154" s="4" customFormat="1" spans="1:17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</row>
    <row r="155" s="4" customFormat="1" spans="1:17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</row>
    <row r="156" s="4" customFormat="1" spans="1:17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</row>
    <row r="157" s="4" customFormat="1" spans="1:17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</row>
    <row r="158" s="4" customFormat="1" spans="1:17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</row>
    <row r="159" s="4" customFormat="1" spans="1:17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</row>
    <row r="160" s="4" customFormat="1" spans="1:17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</row>
    <row r="161" s="4" customFormat="1" spans="1:17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</row>
    <row r="162" s="4" customFormat="1" spans="1:17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</row>
    <row r="163" s="4" customFormat="1" spans="1:17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</row>
    <row r="164" s="4" customFormat="1" spans="1:17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</row>
    <row r="165" s="4" customFormat="1" spans="1:17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</row>
    <row r="166" s="4" customFormat="1" spans="1:17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</row>
    <row r="167" s="4" customFormat="1" spans="1:17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</row>
    <row r="168" s="4" customFormat="1" spans="1:17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</row>
    <row r="169" s="4" customFormat="1" spans="1:17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</row>
    <row r="170" s="4" customFormat="1" spans="1:17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</row>
    <row r="171" s="4" customFormat="1" spans="1:17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</row>
    <row r="172" s="4" customFormat="1" spans="1:17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</row>
    <row r="173" s="4" customFormat="1" spans="1:17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</row>
    <row r="174" s="4" customFormat="1" spans="1:17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</row>
    <row r="175" s="4" customFormat="1" spans="1:17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</row>
    <row r="176" s="4" customFormat="1" spans="1:17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</row>
    <row r="177" s="4" customFormat="1" spans="1:17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</row>
    <row r="178" s="4" customFormat="1" spans="1:17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</row>
    <row r="179" s="4" customFormat="1" spans="1:17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</row>
    <row r="180" s="4" customFormat="1" spans="1:17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</row>
    <row r="181" s="4" customFormat="1" spans="1:17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</row>
    <row r="182" s="4" customFormat="1" spans="1:17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</row>
    <row r="183" s="4" customFormat="1" spans="1:17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</row>
    <row r="184" s="4" customFormat="1" spans="1:17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</row>
    <row r="185" s="4" customFormat="1" spans="1:17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</row>
    <row r="186" s="4" customFormat="1" spans="1:17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</row>
    <row r="187" s="4" customFormat="1" spans="1:17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</row>
    <row r="188" s="4" customFormat="1" spans="1:17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</row>
    <row r="189" s="4" customFormat="1" spans="1:17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</row>
    <row r="190" s="4" customFormat="1" spans="1:17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</row>
    <row r="191" s="4" customFormat="1" spans="1:17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</row>
    <row r="192" s="4" customFormat="1" spans="1:17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</row>
    <row r="193" s="4" customFormat="1" spans="1:17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</row>
    <row r="194" s="4" customFormat="1" spans="1:17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</row>
    <row r="195" s="4" customFormat="1" spans="1:17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</row>
    <row r="196" s="4" customFormat="1" spans="1:17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</row>
    <row r="197" s="4" customFormat="1" spans="1:17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</row>
    <row r="198" s="4" customFormat="1" spans="1:17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</row>
    <row r="199" s="4" customFormat="1" spans="1:17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</row>
    <row r="200" s="4" customFormat="1" spans="1:17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</row>
    <row r="201" s="4" customFormat="1" spans="1:17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</row>
    <row r="202" s="4" customFormat="1" spans="1:17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</row>
    <row r="203" s="4" customFormat="1" spans="1:17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</row>
    <row r="204" s="4" customFormat="1" spans="1:17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</row>
    <row r="205" s="4" customFormat="1" spans="1:17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</row>
    <row r="206" s="4" customFormat="1" spans="1:17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</row>
    <row r="207" s="4" customFormat="1" spans="1:17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</row>
    <row r="208" s="4" customFormat="1" spans="1:17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</row>
    <row r="209" s="4" customFormat="1" spans="1:17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</row>
    <row r="210" s="4" customFormat="1" spans="1:17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</row>
    <row r="211" s="4" customFormat="1" spans="1:17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</row>
    <row r="212" s="4" customFormat="1" spans="1:17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</row>
    <row r="213" s="4" customFormat="1" spans="1:17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</row>
    <row r="214" s="4" customFormat="1" spans="1:17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</row>
    <row r="215" s="4" customFormat="1" spans="1:17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</row>
    <row r="216" s="4" customFormat="1" spans="1:17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</row>
    <row r="217" s="4" customFormat="1" spans="1:17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</row>
    <row r="218" s="4" customFormat="1" spans="1:17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</row>
    <row r="219" s="4" customFormat="1" spans="1:17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</row>
    <row r="220" s="4" customFormat="1" spans="1:17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</row>
    <row r="221" s="4" customFormat="1" spans="1:17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</row>
    <row r="222" s="4" customFormat="1" spans="1:17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</row>
    <row r="223" s="4" customFormat="1" spans="1:17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</row>
    <row r="224" s="4" customFormat="1" spans="1:17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</row>
    <row r="225" s="4" customFormat="1" spans="1:17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</row>
    <row r="226" s="4" customFormat="1" spans="1:17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</row>
    <row r="227" s="4" customFormat="1" spans="1:17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</row>
    <row r="228" s="4" customFormat="1" spans="1:17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</row>
    <row r="229" s="4" customFormat="1" spans="1:17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</row>
    <row r="230" s="4" customFormat="1" spans="1:17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</row>
    <row r="231" s="4" customFormat="1" spans="1:17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</row>
    <row r="232" s="4" customFormat="1" spans="1:17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</row>
    <row r="233" s="4" customFormat="1" spans="1:17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</row>
    <row r="234" s="4" customFormat="1" spans="1:17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</row>
    <row r="235" s="4" customFormat="1" spans="1:17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</row>
    <row r="236" s="4" customFormat="1" spans="1:17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</row>
    <row r="237" s="4" customFormat="1" spans="1:17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</row>
    <row r="238" s="4" customFormat="1" spans="1:17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</row>
    <row r="239" s="4" customFormat="1" spans="1:17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</row>
    <row r="240" s="4" customFormat="1" spans="1:17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</row>
    <row r="241" s="4" customFormat="1" spans="1:17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</row>
    <row r="242" s="4" customFormat="1" spans="1:17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</row>
    <row r="243" s="4" customFormat="1" spans="1:17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</row>
    <row r="244" s="4" customFormat="1" spans="1:17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</row>
    <row r="245" s="4" customFormat="1" spans="1:17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</row>
    <row r="246" s="4" customFormat="1" spans="1:17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</row>
    <row r="247" s="4" customFormat="1" spans="1:17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</row>
    <row r="248" s="4" customFormat="1" spans="1:17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</row>
    <row r="249" s="4" customFormat="1" spans="1:17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</row>
    <row r="250" s="4" customFormat="1" spans="1:17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</row>
    <row r="251" s="4" customFormat="1" spans="1:17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</row>
    <row r="252" s="4" customFormat="1" spans="1:17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</row>
    <row r="253" s="4" customFormat="1" spans="1:17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</row>
    <row r="254" s="4" customFormat="1" spans="1:17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</row>
    <row r="255" s="4" customFormat="1" spans="1:17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</row>
    <row r="256" s="4" customFormat="1" spans="1:17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</row>
    <row r="257" s="4" customFormat="1" spans="1:17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</row>
    <row r="258" s="4" customFormat="1" spans="1:17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</row>
    <row r="259" s="4" customFormat="1" spans="1:17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</row>
    <row r="260" s="4" customFormat="1" spans="1:17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</row>
    <row r="261" s="4" customFormat="1" spans="1:17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</row>
    <row r="262" s="4" customFormat="1" spans="1:17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</row>
    <row r="263" s="4" customFormat="1" spans="1:17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</row>
    <row r="264" s="4" customFormat="1" spans="1:17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</row>
    <row r="265" s="4" customFormat="1" spans="1:17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</row>
    <row r="266" s="4" customFormat="1" spans="1:17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</row>
    <row r="267" s="4" customFormat="1" spans="1:17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</row>
    <row r="268" s="4" customFormat="1" spans="1:17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</row>
    <row r="269" s="4" customFormat="1" spans="1:17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</row>
    <row r="270" s="4" customFormat="1" spans="1:17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</row>
    <row r="271" s="4" customFormat="1" spans="1:17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</row>
    <row r="272" s="4" customFormat="1" spans="1:17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</row>
    <row r="273" s="4" customFormat="1" spans="1:17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</row>
    <row r="274" s="4" customFormat="1" spans="1:17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</row>
    <row r="275" s="4" customFormat="1" spans="1:17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</row>
    <row r="276" s="4" customFormat="1" spans="1:17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</row>
    <row r="277" s="4" customFormat="1" spans="1:17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</row>
    <row r="278" s="4" customFormat="1" spans="1:17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</row>
    <row r="279" s="4" customFormat="1" spans="1:17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</row>
    <row r="280" s="4" customFormat="1" spans="1:17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</row>
    <row r="281" s="4" customFormat="1" spans="1:17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</row>
    <row r="282" s="4" customFormat="1" spans="1:17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</row>
    <row r="283" s="4" customFormat="1" spans="1:17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</row>
    <row r="284" s="4" customFormat="1" spans="1:17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</row>
    <row r="285" s="4" customFormat="1" spans="1:17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</row>
    <row r="286" s="4" customFormat="1" spans="1:17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</row>
    <row r="287" s="4" customFormat="1" spans="1:17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</row>
    <row r="288" s="4" customFormat="1" spans="1:17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</row>
    <row r="289" s="4" customFormat="1" spans="1:17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</row>
    <row r="290" s="4" customFormat="1" spans="1:17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</row>
    <row r="291" s="4" customFormat="1" spans="1:17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</row>
    <row r="292" s="4" customFormat="1" spans="1:17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</row>
    <row r="293" s="4" customFormat="1" spans="1:17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</row>
    <row r="294" s="4" customFormat="1" spans="1:17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</row>
    <row r="295" s="4" customFormat="1" spans="1:17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</row>
    <row r="296" s="4" customFormat="1" spans="1:17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</row>
    <row r="297" s="4" customFormat="1" spans="1:17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</row>
    <row r="298" s="4" customFormat="1" spans="1:17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</row>
    <row r="299" s="4" customFormat="1" spans="1:17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</row>
    <row r="300" s="4" customFormat="1" spans="1:17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</row>
    <row r="301" s="4" customFormat="1" spans="1:17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</row>
    <row r="302" s="4" customFormat="1" spans="1:17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</row>
    <row r="303" s="4" customFormat="1" spans="1:17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</row>
    <row r="304" s="4" customFormat="1" spans="1:17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</row>
    <row r="305" s="4" customFormat="1" spans="1:17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</row>
    <row r="306" s="4" customFormat="1" spans="1:17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</row>
    <row r="307" s="4" customFormat="1" spans="1:17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</row>
    <row r="308" s="4" customFormat="1" spans="1:17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</row>
    <row r="309" s="4" customFormat="1" spans="1:17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</row>
    <row r="310" s="4" customFormat="1" spans="1:17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</row>
    <row r="311" s="4" customFormat="1" spans="1:17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</row>
    <row r="312" s="4" customFormat="1" spans="1:17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</row>
    <row r="313" s="4" customFormat="1" spans="1:17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</row>
    <row r="314" s="4" customFormat="1" spans="1:17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</row>
    <row r="315" s="4" customFormat="1" spans="1:17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</row>
    <row r="316" s="4" customFormat="1" spans="1:17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</row>
    <row r="317" s="4" customFormat="1" spans="1:17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</row>
    <row r="318" s="4" customFormat="1" spans="1:17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</row>
    <row r="319" s="4" customFormat="1" spans="1:17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</row>
    <row r="320" s="4" customFormat="1" spans="1:17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</row>
    <row r="321" s="4" customFormat="1" spans="1:17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</row>
    <row r="322" s="4" customFormat="1" spans="1:17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</row>
    <row r="323" s="4" customFormat="1" spans="1:17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</row>
    <row r="324" s="4" customFormat="1" spans="1:17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</row>
    <row r="325" s="4" customFormat="1" spans="1:17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</row>
    <row r="326" s="4" customFormat="1" spans="1:17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</row>
    <row r="327" s="4" customFormat="1" spans="1:17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</row>
    <row r="328" s="4" customFormat="1" spans="1:17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</row>
    <row r="329" s="4" customFormat="1" spans="1:17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</row>
    <row r="330" s="4" customFormat="1" spans="1:17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</row>
    <row r="331" s="4" customFormat="1" spans="1:17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</row>
    <row r="332" s="4" customFormat="1" spans="1:17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</row>
    <row r="333" s="4" customFormat="1" spans="1:17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</row>
    <row r="334" s="4" customFormat="1" spans="1:17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</row>
    <row r="335" s="4" customFormat="1" spans="1:17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</row>
    <row r="336" s="4" customFormat="1" spans="1:17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</row>
    <row r="337" s="4" customFormat="1" spans="1:17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</row>
    <row r="338" s="4" customFormat="1" spans="1:17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</row>
    <row r="339" s="4" customFormat="1" spans="1:17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</row>
    <row r="340" s="4" customFormat="1" spans="1:17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</row>
    <row r="341" s="4" customFormat="1" spans="1:17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</row>
    <row r="342" s="4" customFormat="1" spans="1:17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</row>
    <row r="343" s="4" customFormat="1" spans="1:17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</row>
    <row r="344" s="4" customFormat="1" spans="1:17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</row>
    <row r="345" s="4" customFormat="1" spans="1:17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</row>
    <row r="346" s="4" customFormat="1" spans="1:17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</row>
    <row r="347" s="4" customFormat="1" spans="1:17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</row>
    <row r="348" s="4" customFormat="1" spans="1:17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</row>
    <row r="349" s="4" customFormat="1" spans="1:17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</row>
    <row r="350" s="4" customFormat="1" spans="1:17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</row>
    <row r="351" s="4" customFormat="1" spans="1:17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</row>
    <row r="352" s="4" customFormat="1" spans="1:17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</row>
    <row r="353" s="4" customFormat="1" spans="1:17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</row>
    <row r="354" s="4" customFormat="1" spans="1:17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</row>
    <row r="355" s="4" customFormat="1" spans="1:17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</row>
    <row r="356" s="4" customFormat="1" spans="1:17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</row>
    <row r="357" s="4" customFormat="1" spans="1:17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</row>
    <row r="358" s="4" customFormat="1" spans="1:17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</row>
    <row r="359" s="4" customFormat="1" spans="1:17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</row>
    <row r="360" s="4" customFormat="1" spans="1:17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</row>
    <row r="361" s="4" customFormat="1" spans="1:17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</row>
    <row r="362" s="4" customFormat="1" spans="1:17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</row>
    <row r="363" s="4" customFormat="1" spans="1:17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</row>
    <row r="364" s="4" customFormat="1" spans="1:17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</row>
    <row r="365" s="4" customFormat="1" spans="1:17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</row>
    <row r="366" s="4" customFormat="1" spans="1:17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</row>
    <row r="367" s="4" customFormat="1" spans="1:17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</row>
    <row r="368" s="4" customFormat="1" spans="1:17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</row>
    <row r="369" s="4" customFormat="1" spans="1:17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</row>
    <row r="370" s="4" customFormat="1" spans="1:17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</row>
    <row r="371" s="4" customFormat="1" spans="1:17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</row>
    <row r="372" s="4" customFormat="1" spans="1:17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</row>
    <row r="373" s="4" customFormat="1" spans="1:17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</row>
    <row r="374" s="4" customFormat="1" spans="1:17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</row>
    <row r="375" s="4" customFormat="1" spans="1:17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</row>
    <row r="376" s="4" customFormat="1" spans="1:17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</row>
    <row r="377" s="4" customFormat="1" spans="1:17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</row>
    <row r="378" s="4" customFormat="1" spans="1:17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</row>
    <row r="379" s="4" customFormat="1" spans="1:17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</row>
    <row r="380" s="4" customFormat="1" spans="1:17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</row>
    <row r="381" s="4" customFormat="1" spans="1:17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</row>
    <row r="382" s="4" customFormat="1" spans="1:17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</row>
    <row r="383" s="4" customFormat="1" spans="1:17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</row>
    <row r="384" s="4" customFormat="1" spans="1:17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</row>
    <row r="385" s="4" customFormat="1" spans="1:17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</row>
    <row r="386" s="4" customFormat="1" spans="1:17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</row>
    <row r="387" s="4" customFormat="1" spans="1:17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</row>
    <row r="388" s="4" customFormat="1" spans="1:17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</row>
    <row r="389" s="4" customFormat="1" spans="1:17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</row>
    <row r="390" s="4" customFormat="1" spans="1:17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</row>
    <row r="391" s="4" customFormat="1" spans="1:17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</row>
    <row r="392" s="4" customFormat="1" spans="1:17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</row>
    <row r="393" s="4" customFormat="1" spans="1:17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</row>
    <row r="394" s="4" customFormat="1" spans="1:17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</row>
    <row r="395" s="4" customFormat="1" spans="1:17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</row>
    <row r="396" s="4" customFormat="1" spans="1:17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</row>
    <row r="397" s="4" customFormat="1" spans="1:17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</row>
    <row r="398" s="4" customFormat="1" spans="1:17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</row>
    <row r="399" s="4" customFormat="1" spans="1:17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</row>
    <row r="400" s="4" customFormat="1" spans="1:17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</row>
    <row r="401" s="4" customFormat="1" spans="1:17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</row>
    <row r="402" s="4" customFormat="1" spans="1:17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</row>
    <row r="403" s="4" customFormat="1" spans="1:17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</row>
    <row r="404" s="4" customFormat="1" spans="1:17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</row>
    <row r="405" s="4" customFormat="1" spans="1:17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</row>
    <row r="406" s="4" customFormat="1" spans="1:17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</row>
    <row r="407" s="4" customFormat="1" spans="1:17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</row>
    <row r="408" s="4" customFormat="1" spans="1:17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</row>
    <row r="409" s="4" customFormat="1" spans="1:17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</row>
    <row r="410" s="4" customFormat="1" spans="1:17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</row>
    <row r="411" s="4" customFormat="1" spans="1:17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</row>
    <row r="412" s="4" customFormat="1" spans="1:17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</row>
    <row r="413" s="4" customFormat="1" spans="1:17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</row>
    <row r="414" s="4" customFormat="1" spans="1:17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</row>
    <row r="415" s="4" customFormat="1" spans="1:17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</row>
    <row r="416" s="4" customFormat="1" spans="1:17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</row>
    <row r="417" s="4" customFormat="1" spans="1:17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</row>
    <row r="418" s="4" customFormat="1" spans="1:17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</row>
    <row r="419" s="4" customFormat="1" spans="1:17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</row>
    <row r="420" s="4" customFormat="1" spans="1:17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</row>
    <row r="421" s="4" customFormat="1" spans="1:17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</row>
    <row r="422" s="4" customFormat="1" spans="1:17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</row>
    <row r="423" s="4" customFormat="1" spans="1:17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</row>
    <row r="424" s="4" customFormat="1" spans="1:17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</row>
    <row r="425" s="4" customFormat="1" spans="1:17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</row>
    <row r="426" s="4" customFormat="1" spans="1:17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</row>
    <row r="427" s="4" customFormat="1" spans="1:17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</row>
    <row r="428" s="4" customFormat="1" spans="1:17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</row>
    <row r="429" s="4" customFormat="1" spans="1:17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</row>
    <row r="430" s="4" customFormat="1" spans="1:17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</row>
    <row r="431" spans="3:3">
      <c r="C431" s="17"/>
    </row>
  </sheetData>
  <mergeCells count="6">
    <mergeCell ref="A1:B1"/>
    <mergeCell ref="A2:Q2"/>
    <mergeCell ref="A26:C26"/>
    <mergeCell ref="A33:C33"/>
    <mergeCell ref="A51:C51"/>
    <mergeCell ref="A52:C52"/>
  </mergeCells>
  <pageMargins left="0.747916666666667" right="0.700694444444445" top="1.02361111111111" bottom="0.751388888888889" header="0.298611111111111" footer="0.298611111111111"/>
  <pageSetup paperSize="8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SJDN</cp:lastModifiedBy>
  <dcterms:created xsi:type="dcterms:W3CDTF">2023-05-12T11:15:00Z</dcterms:created>
  <dcterms:modified xsi:type="dcterms:W3CDTF">2025-05-16T08:16:49Z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2930C514D8824E9DA34F240C14E864C9_12</vt:lpwstr>
  </property>
</Properties>
</file>